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1"/>
  <workbookPr date1904="1"/>
  <mc:AlternateContent xmlns:mc="http://schemas.openxmlformats.org/markup-compatibility/2006">
    <mc:Choice Requires="x15">
      <x15ac:absPath xmlns:x15ac="http://schemas.microsoft.com/office/spreadsheetml/2010/11/ac" url="/Users/shawley/Downloads/"/>
    </mc:Choice>
  </mc:AlternateContent>
  <xr:revisionPtr revIDLastSave="0" documentId="13_ncr:40009_{4CE89B03-2393-9849-973D-DA55E76EFFB2}" xr6:coauthVersionLast="47" xr6:coauthVersionMax="47" xr10:uidLastSave="{00000000-0000-0000-0000-000000000000}"/>
  <bookViews>
    <workbookView xWindow="14000" yWindow="1400" windowWidth="34560" windowHeight="22340" tabRatio="500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L60" i="1" s="1"/>
  <c r="L58" i="1"/>
  <c r="L59" i="1"/>
  <c r="L57" i="1"/>
  <c r="J5" i="1"/>
  <c r="D60" i="1"/>
  <c r="D57" i="1"/>
  <c r="D59" i="1"/>
  <c r="J4" i="1"/>
  <c r="D40" i="1"/>
  <c r="C42" i="1" s="1"/>
  <c r="D58" i="1"/>
  <c r="B35" i="1"/>
  <c r="D13" i="1"/>
  <c r="E13" i="1"/>
  <c r="F13" i="1"/>
  <c r="G13" i="1"/>
  <c r="C14" i="1"/>
  <c r="F14" i="1" s="1"/>
  <c r="E14" i="1"/>
  <c r="C15" i="1"/>
  <c r="D15" i="1" s="1"/>
  <c r="C16" i="1"/>
  <c r="F16" i="1" s="1"/>
  <c r="D16" i="1"/>
  <c r="E16" i="1"/>
  <c r="C17" i="1"/>
  <c r="D17" i="1" s="1"/>
  <c r="F17" i="1"/>
  <c r="C18" i="1"/>
  <c r="F18" i="1" s="1"/>
  <c r="C19" i="1"/>
  <c r="B41" i="1" s="1"/>
  <c r="F19" i="1"/>
  <c r="G19" i="1"/>
  <c r="B34" i="1"/>
  <c r="B36" i="1"/>
  <c r="B38" i="1"/>
  <c r="A3" i="2"/>
  <c r="E3" i="2"/>
  <c r="A4" i="2"/>
  <c r="E4" i="2"/>
  <c r="A5" i="2"/>
  <c r="E5" i="2"/>
  <c r="A6" i="2"/>
  <c r="E6" i="2"/>
  <c r="A7" i="2"/>
  <c r="E7" i="2"/>
  <c r="A8" i="2"/>
  <c r="E8" i="2"/>
  <c r="A9" i="2"/>
  <c r="E9" i="2"/>
  <c r="A10" i="2"/>
  <c r="E10" i="2"/>
  <c r="A11" i="2"/>
  <c r="E11" i="2"/>
  <c r="A12" i="2"/>
  <c r="E12" i="2"/>
  <c r="A13" i="2"/>
  <c r="E13" i="2"/>
  <c r="A14" i="2"/>
  <c r="E14" i="2"/>
  <c r="A15" i="2"/>
  <c r="E15" i="2"/>
  <c r="E16" i="2"/>
  <c r="A17" i="2"/>
  <c r="E17" i="2"/>
  <c r="A18" i="2"/>
  <c r="E18" i="2"/>
  <c r="A19" i="2"/>
  <c r="E19" i="2"/>
  <c r="A20" i="2"/>
  <c r="E20" i="2"/>
  <c r="A21" i="2"/>
  <c r="E21" i="2"/>
  <c r="A22" i="2"/>
  <c r="E22" i="2"/>
  <c r="A23" i="2"/>
  <c r="E23" i="2"/>
  <c r="A24" i="2"/>
  <c r="E24" i="2"/>
  <c r="A25" i="2"/>
  <c r="E25" i="2"/>
  <c r="A26" i="2"/>
  <c r="E26" i="2"/>
  <c r="A27" i="2"/>
  <c r="E27" i="2"/>
  <c r="A28" i="2"/>
  <c r="E28" i="2"/>
  <c r="A29" i="2"/>
  <c r="E29" i="2"/>
  <c r="A30" i="2"/>
  <c r="E30" i="2"/>
  <c r="A31" i="2"/>
  <c r="E31" i="2"/>
  <c r="A32" i="2"/>
  <c r="E32" i="2"/>
  <c r="A33" i="2"/>
  <c r="E33" i="2"/>
  <c r="A34" i="2"/>
  <c r="E34" i="2"/>
  <c r="A35" i="2"/>
  <c r="E35" i="2"/>
  <c r="A36" i="2"/>
  <c r="E36" i="2"/>
  <c r="A37" i="2"/>
  <c r="E37" i="2"/>
  <c r="A38" i="2"/>
  <c r="E38" i="2"/>
  <c r="A39" i="2"/>
  <c r="E39" i="2"/>
  <c r="A40" i="2"/>
  <c r="E40" i="2"/>
  <c r="A41" i="2"/>
  <c r="E41" i="2"/>
  <c r="A42" i="2"/>
  <c r="E42" i="2"/>
  <c r="A43" i="2"/>
  <c r="E43" i="2"/>
  <c r="A44" i="2"/>
  <c r="E44" i="2"/>
  <c r="A45" i="2"/>
  <c r="E45" i="2"/>
  <c r="A46" i="2"/>
  <c r="E46" i="2"/>
  <c r="A47" i="2"/>
  <c r="E47" i="2"/>
  <c r="A48" i="2"/>
  <c r="E48" i="2"/>
  <c r="A49" i="2"/>
  <c r="E49" i="2"/>
  <c r="A50" i="2"/>
  <c r="E50" i="2"/>
  <c r="A51" i="2"/>
  <c r="E51" i="2"/>
  <c r="A52" i="2"/>
  <c r="E52" i="2"/>
  <c r="A53" i="2"/>
  <c r="E53" i="2"/>
  <c r="A54" i="2"/>
  <c r="E54" i="2"/>
  <c r="A55" i="2"/>
  <c r="E55" i="2"/>
  <c r="A56" i="2"/>
  <c r="E56" i="2"/>
  <c r="A57" i="2"/>
  <c r="E57" i="2"/>
  <c r="A58" i="2"/>
  <c r="E58" i="2"/>
  <c r="A59" i="2"/>
  <c r="E59" i="2"/>
  <c r="A60" i="2"/>
  <c r="E60" i="2"/>
  <c r="A61" i="2"/>
  <c r="E61" i="2"/>
  <c r="A62" i="2"/>
  <c r="E62" i="2"/>
  <c r="A63" i="2"/>
  <c r="E63" i="2"/>
  <c r="A64" i="2"/>
  <c r="E64" i="2"/>
  <c r="A65" i="2"/>
  <c r="E65" i="2"/>
  <c r="A66" i="2"/>
  <c r="E66" i="2"/>
  <c r="A67" i="2"/>
  <c r="E67" i="2"/>
  <c r="A68" i="2"/>
  <c r="E68" i="2"/>
  <c r="A69" i="2"/>
  <c r="E69" i="2"/>
  <c r="A70" i="2"/>
  <c r="E70" i="2"/>
  <c r="A71" i="2"/>
  <c r="E71" i="2"/>
  <c r="A72" i="2"/>
  <c r="E72" i="2"/>
  <c r="A73" i="2"/>
  <c r="E73" i="2"/>
  <c r="A74" i="2"/>
  <c r="E74" i="2"/>
  <c r="A75" i="2"/>
  <c r="E75" i="2"/>
  <c r="A76" i="2"/>
  <c r="E76" i="2"/>
  <c r="A77" i="2"/>
  <c r="E77" i="2"/>
  <c r="A78" i="2"/>
  <c r="E78" i="2"/>
  <c r="A79" i="2"/>
  <c r="E79" i="2"/>
  <c r="A80" i="2"/>
  <c r="E80" i="2"/>
  <c r="A81" i="2"/>
  <c r="E81" i="2"/>
  <c r="A82" i="2"/>
  <c r="E82" i="2"/>
  <c r="A83" i="2"/>
  <c r="E83" i="2"/>
  <c r="A84" i="2"/>
  <c r="E84" i="2"/>
  <c r="A85" i="2"/>
  <c r="E85" i="2"/>
  <c r="A86" i="2"/>
  <c r="E86" i="2"/>
  <c r="A87" i="2"/>
  <c r="E87" i="2"/>
  <c r="A88" i="2"/>
  <c r="E88" i="2"/>
  <c r="A89" i="2"/>
  <c r="E89" i="2"/>
  <c r="A90" i="2"/>
  <c r="E90" i="2"/>
  <c r="A91" i="2"/>
  <c r="E91" i="2"/>
  <c r="A92" i="2"/>
  <c r="E92" i="2"/>
  <c r="A93" i="2"/>
  <c r="E93" i="2"/>
  <c r="A94" i="2"/>
  <c r="E94" i="2"/>
  <c r="A95" i="2"/>
  <c r="E95" i="2"/>
  <c r="A96" i="2"/>
  <c r="E96" i="2"/>
  <c r="A97" i="2"/>
  <c r="E97" i="2"/>
  <c r="A98" i="2"/>
  <c r="E98" i="2"/>
  <c r="A99" i="2"/>
  <c r="E99" i="2"/>
  <c r="A100" i="2"/>
  <c r="E100" i="2"/>
  <c r="A101" i="2"/>
  <c r="E101" i="2"/>
  <c r="A102" i="2"/>
  <c r="E102" i="2"/>
  <c r="A103" i="2"/>
  <c r="E103" i="2"/>
  <c r="A104" i="2"/>
  <c r="E104" i="2"/>
  <c r="A105" i="2"/>
  <c r="E105" i="2"/>
  <c r="A106" i="2"/>
  <c r="E106" i="2"/>
  <c r="A107" i="2"/>
  <c r="E107" i="2"/>
  <c r="A108" i="2"/>
  <c r="E108" i="2"/>
  <c r="A109" i="2"/>
  <c r="E109" i="2"/>
  <c r="A110" i="2"/>
  <c r="E110" i="2"/>
  <c r="A111" i="2"/>
  <c r="E111" i="2"/>
  <c r="A112" i="2"/>
  <c r="E112" i="2"/>
  <c r="A113" i="2"/>
  <c r="E113" i="2"/>
  <c r="A114" i="2"/>
  <c r="E114" i="2"/>
  <c r="A115" i="2"/>
  <c r="E115" i="2"/>
  <c r="A116" i="2"/>
  <c r="E116" i="2"/>
  <c r="A117" i="2"/>
  <c r="E117" i="2"/>
  <c r="A118" i="2"/>
  <c r="E118" i="2"/>
  <c r="A119" i="2"/>
  <c r="E119" i="2"/>
  <c r="A120" i="2"/>
  <c r="E120" i="2"/>
  <c r="A121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D18" i="1" l="1"/>
  <c r="B39" i="1"/>
  <c r="G17" i="1"/>
  <c r="D14" i="1"/>
  <c r="G15" i="1"/>
  <c r="E18" i="1"/>
  <c r="F15" i="1"/>
  <c r="F20" i="1" s="1"/>
  <c r="F21" i="1" s="1"/>
  <c r="B37" i="1"/>
  <c r="E19" i="1"/>
  <c r="E17" i="1"/>
  <c r="E15" i="1"/>
  <c r="D19" i="1"/>
  <c r="G18" i="1"/>
  <c r="G16" i="1"/>
  <c r="G14" i="1"/>
  <c r="B40" i="1"/>
  <c r="D20" i="1" l="1"/>
  <c r="D21" i="1" s="1"/>
  <c r="E20" i="1"/>
  <c r="E21" i="1" s="1"/>
  <c r="G20" i="1"/>
  <c r="G21" i="1" s="1"/>
  <c r="B42" i="1"/>
  <c r="E42" i="1" s="1"/>
</calcChain>
</file>

<file path=xl/sharedStrings.xml><?xml version="1.0" encoding="utf-8"?>
<sst xmlns="http://schemas.openxmlformats.org/spreadsheetml/2006/main" count="93" uniqueCount="74">
  <si>
    <t>125 Hz</t>
  </si>
  <si>
    <t>500 Hz</t>
  </si>
  <si>
    <t>2000 Hz</t>
  </si>
  <si>
    <t>Part</t>
  </si>
  <si>
    <t>Type</t>
  </si>
  <si>
    <t>Floor</t>
  </si>
  <si>
    <t>Ceiling</t>
  </si>
  <si>
    <t>Wall - Back</t>
  </si>
  <si>
    <t>Wall - Front</t>
  </si>
  <si>
    <t>Wall - Left</t>
  </si>
  <si>
    <t>Wall - Right</t>
  </si>
  <si>
    <t>Sabins</t>
  </si>
  <si>
    <t>Materials</t>
  </si>
  <si>
    <t>Concrete</t>
  </si>
  <si>
    <t>Glass</t>
  </si>
  <si>
    <t>Plasterboard</t>
  </si>
  <si>
    <t>Plywood</t>
  </si>
  <si>
    <t>Carpet</t>
  </si>
  <si>
    <t>Curtains</t>
  </si>
  <si>
    <t>Acoustical Board</t>
  </si>
  <si>
    <t>Absorption Coefficients</t>
  </si>
  <si>
    <t>Total Sabins</t>
  </si>
  <si>
    <t>Cost Calculator</t>
  </si>
  <si>
    <t>Building</t>
  </si>
  <si>
    <t>Seats</t>
  </si>
  <si>
    <t>Cost</t>
  </si>
  <si>
    <t>Income</t>
  </si>
  <si>
    <r>
      <t>ft</t>
    </r>
    <r>
      <rPr>
        <vertAlign val="superscript"/>
        <sz val="10"/>
        <rFont val="Verdana"/>
        <family val="2"/>
      </rPr>
      <t>3</t>
    </r>
  </si>
  <si>
    <t>Profit/Loss</t>
  </si>
  <si>
    <t>Height (ft)</t>
  </si>
  <si>
    <t>Length (ft)</t>
  </si>
  <si>
    <t>Width (ft)</t>
  </si>
  <si>
    <t>Room Modes:</t>
  </si>
  <si>
    <t>nx</t>
  </si>
  <si>
    <t>ny</t>
  </si>
  <si>
    <t>nz</t>
  </si>
  <si>
    <t>Mode Sum</t>
  </si>
  <si>
    <t>Sound Speed (ft/s):</t>
  </si>
  <si>
    <t>Room Size:</t>
  </si>
  <si>
    <t>Volume</t>
  </si>
  <si>
    <t>Freq. (Hz)</t>
  </si>
  <si>
    <t>1000 Hz</t>
  </si>
  <si>
    <t>Seat+Person*</t>
  </si>
  <si>
    <t xml:space="preserve"> </t>
  </si>
  <si>
    <t>Graph Y</t>
  </si>
  <si>
    <r>
      <t xml:space="preserve">User inputs are in </t>
    </r>
    <r>
      <rPr>
        <b/>
        <sz val="12"/>
        <color indexed="12"/>
        <rFont val="Verdana"/>
        <family val="2"/>
      </rPr>
      <t>blue</t>
    </r>
  </si>
  <si>
    <t>Volume Rate ($/ft^3):</t>
  </si>
  <si>
    <t>### AUX</t>
  </si>
  <si>
    <t>Reverb Time (s)</t>
  </si>
  <si>
    <t>Room Design Spreadsheet by N. Williams &amp; S.H. Hawley</t>
  </si>
  <si>
    <t>Income/Person</t>
    <phoneticPr fontId="7" type="noConversion"/>
  </si>
  <si>
    <t>______________________________________</t>
  </si>
  <si>
    <t>Name(s):_______________________________</t>
  </si>
  <si>
    <t>Room Type:</t>
  </si>
  <si>
    <r>
      <t xml:space="preserve">"Ideal" Reverb Time: </t>
    </r>
    <r>
      <rPr>
        <b/>
        <u/>
        <sz val="10"/>
        <rFont val="Verdana"/>
        <family val="2"/>
      </rPr>
      <t xml:space="preserve">             </t>
    </r>
    <r>
      <rPr>
        <b/>
        <sz val="10"/>
        <rFont val="Verdana"/>
      </rPr>
      <t xml:space="preserve">  </t>
    </r>
  </si>
  <si>
    <r>
      <t>* Seat+person is just a number, i.e. not measured in ft</t>
    </r>
    <r>
      <rPr>
        <vertAlign val="superscript"/>
        <sz val="10"/>
        <rFont val="Verdana"/>
        <family val="2"/>
      </rPr>
      <t>2</t>
    </r>
  </si>
  <si>
    <r>
      <t>Quantity (ft</t>
    </r>
    <r>
      <rPr>
        <b/>
        <vertAlign val="superscript"/>
        <sz val="10"/>
        <rFont val="Verdana"/>
        <family val="2"/>
      </rPr>
      <t xml:space="preserve">2 </t>
    </r>
    <r>
      <rPr>
        <b/>
        <sz val="10"/>
        <rFont val="Verdana"/>
      </rPr>
      <t>or #)</t>
    </r>
  </si>
  <si>
    <t>s</t>
  </si>
  <si>
    <t>Room Types:</t>
  </si>
  <si>
    <t>Lecture Hall</t>
  </si>
  <si>
    <t>Church</t>
  </si>
  <si>
    <t>Chamber Music</t>
  </si>
  <si>
    <t>Romantic Music</t>
  </si>
  <si>
    <t>Cost / seat</t>
  </si>
  <si>
    <t>Stephens &amp; Bate RT60:</t>
  </si>
  <si>
    <t>Stephens &amp; Bate  RT60 =</t>
  </si>
  <si>
    <t>"Ideal" (s)</t>
  </si>
  <si>
    <t>V_end</t>
  </si>
  <si>
    <t>V_start</t>
  </si>
  <si>
    <t>RT60_start</t>
  </si>
  <si>
    <t>RT60_end</t>
  </si>
  <si>
    <t>Curve fit of Figure 8-4 =</t>
  </si>
  <si>
    <t>of Figure 8-4:</t>
  </si>
  <si>
    <t>Curve 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</si>
</sst>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72" formatCode="0.0"/>
    <numFmt numFmtId="173" formatCode="0.000"/>
    <numFmt numFmtId="179" formatCode="&quot;$&quot;#,##0.00"/>
  </numFmts>
  <fonts count="12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  <family val="2"/>
    </font>
    <font>
      <b/>
      <sz val="10"/>
      <color indexed="17"/>
      <name val="Verdana"/>
      <family val="2"/>
    </font>
    <font>
      <vertAlign val="superscript"/>
      <sz val="10"/>
      <name val="Verdana"/>
      <family val="2"/>
    </font>
    <font>
      <b/>
      <vertAlign val="superscript"/>
      <sz val="10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3" xfId="0" applyNumberFormat="1" applyBorder="1"/>
    <xf numFmtId="179" fontId="0" fillId="0" borderId="0" xfId="0" applyNumberFormat="1"/>
    <xf numFmtId="179" fontId="0" fillId="0" borderId="3" xfId="0" applyNumberFormat="1" applyFill="1" applyBorder="1"/>
    <xf numFmtId="179" fontId="1" fillId="0" borderId="1" xfId="0" applyNumberFormat="1" applyFont="1" applyBorder="1"/>
    <xf numFmtId="0" fontId="2" fillId="0" borderId="4" xfId="0" applyFont="1" applyBorder="1"/>
    <xf numFmtId="173" fontId="1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7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/>
    <xf numFmtId="173" fontId="1" fillId="0" borderId="0" xfId="0" applyNumberFormat="1" applyFont="1" applyBorder="1" applyAlignment="1">
      <alignment horizontal="right"/>
    </xf>
    <xf numFmtId="179" fontId="0" fillId="0" borderId="0" xfId="0" applyNumberFormat="1" applyFill="1" applyBorder="1"/>
    <xf numFmtId="0" fontId="0" fillId="0" borderId="0" xfId="0" applyAlignment="1">
      <alignment horizontal="right"/>
    </xf>
    <xf numFmtId="0" fontId="8" fillId="0" borderId="0" xfId="0" applyFont="1" applyBorder="1"/>
    <xf numFmtId="0" fontId="8" fillId="0" borderId="0" xfId="0" applyNumberFormat="1" applyFont="1" applyBorder="1"/>
    <xf numFmtId="2" fontId="0" fillId="0" borderId="6" xfId="0" applyNumberFormat="1" applyBorder="1"/>
    <xf numFmtId="4" fontId="0" fillId="0" borderId="0" xfId="0" applyNumberFormat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NumberFormat="1"/>
    <xf numFmtId="0" fontId="9" fillId="0" borderId="0" xfId="0" applyFont="1"/>
    <xf numFmtId="2" fontId="3" fillId="0" borderId="9" xfId="0" applyNumberFormat="1" applyFont="1" applyBorder="1"/>
    <xf numFmtId="2" fontId="3" fillId="0" borderId="1" xfId="0" applyNumberFormat="1" applyFont="1" applyBorder="1"/>
    <xf numFmtId="0" fontId="1" fillId="0" borderId="2" xfId="0" applyFont="1" applyBorder="1"/>
    <xf numFmtId="0" fontId="0" fillId="0" borderId="0" xfId="0" applyFill="1"/>
    <xf numFmtId="179" fontId="8" fillId="0" borderId="0" xfId="0" applyNumberFormat="1" applyFont="1" applyFill="1"/>
    <xf numFmtId="0" fontId="9" fillId="0" borderId="1" xfId="0" applyFont="1" applyBorder="1"/>
    <xf numFmtId="0" fontId="9" fillId="0" borderId="5" xfId="0" applyFont="1" applyBorder="1"/>
    <xf numFmtId="0" fontId="1" fillId="0" borderId="1" xfId="0" applyFont="1" applyBorder="1"/>
    <xf numFmtId="0" fontId="1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1" fillId="0" borderId="12" xfId="0" applyFont="1" applyBorder="1"/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179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0" xfId="0" applyAlignment="1"/>
    <xf numFmtId="8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Room Mode Distribution</a:t>
            </a:r>
          </a:p>
        </c:rich>
      </c:tx>
      <c:layout>
        <c:manualLayout>
          <c:xMode val="edge"/>
          <c:yMode val="edge"/>
          <c:x val="0.34216305588920032"/>
          <c:y val="6.8181818181818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498769017685265E-2"/>
          <c:y val="0.28409012093250363"/>
          <c:w val="0.93913989877572934"/>
          <c:h val="0.238635701583303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Sheet2!$E$3:$E$295</c:f>
              <c:numCache>
                <c:formatCode>0.0</c:formatCode>
                <c:ptCount val="293"/>
                <c:pt idx="0">
                  <c:v>38</c:v>
                </c:pt>
                <c:pt idx="1">
                  <c:v>7.6000000000000005</c:v>
                </c:pt>
                <c:pt idx="2">
                  <c:v>5.7</c:v>
                </c:pt>
                <c:pt idx="3">
                  <c:v>76</c:v>
                </c:pt>
                <c:pt idx="4">
                  <c:v>38.752548303305161</c:v>
                </c:pt>
                <c:pt idx="5">
                  <c:v>15.200000000000001</c:v>
                </c:pt>
                <c:pt idx="6">
                  <c:v>38.425121990697704</c:v>
                </c:pt>
                <c:pt idx="7">
                  <c:v>9.5000000000000018</c:v>
                </c:pt>
                <c:pt idx="8">
                  <c:v>11.4</c:v>
                </c:pt>
                <c:pt idx="9">
                  <c:v>114</c:v>
                </c:pt>
                <c:pt idx="10">
                  <c:v>76.379054720518766</c:v>
                </c:pt>
                <c:pt idx="11">
                  <c:v>40.927252534222234</c:v>
                </c:pt>
                <c:pt idx="12">
                  <c:v>22.8</c:v>
                </c:pt>
                <c:pt idx="13">
                  <c:v>39.169503443367773</c:v>
                </c:pt>
                <c:pt idx="14">
                  <c:v>76.213450256499996</c:v>
                </c:pt>
                <c:pt idx="15">
                  <c:v>16.233607116103311</c:v>
                </c:pt>
                <c:pt idx="16">
                  <c:v>39.673164733860091</c:v>
                </c:pt>
                <c:pt idx="17">
                  <c:v>13.70109484676316</c:v>
                </c:pt>
                <c:pt idx="18">
                  <c:v>17.099999999999998</c:v>
                </c:pt>
                <c:pt idx="19">
                  <c:v>152</c:v>
                </c:pt>
                <c:pt idx="20">
                  <c:v>114.25305247563411</c:v>
                </c:pt>
                <c:pt idx="21">
                  <c:v>77.505096606610323</c:v>
                </c:pt>
                <c:pt idx="22">
                  <c:v>44.315234400824281</c:v>
                </c:pt>
                <c:pt idx="23">
                  <c:v>30.400000000000002</c:v>
                </c:pt>
                <c:pt idx="24">
                  <c:v>76.591448608836217</c:v>
                </c:pt>
                <c:pt idx="25">
                  <c:v>41.322270024769935</c:v>
                </c:pt>
                <c:pt idx="26">
                  <c:v>114.14241104865449</c:v>
                </c:pt>
                <c:pt idx="27">
                  <c:v>23.501702066020666</c:v>
                </c:pt>
                <c:pt idx="28">
                  <c:v>40.394554088391672</c:v>
                </c:pt>
                <c:pt idx="29">
                  <c:v>76.850243981395408</c:v>
                </c:pt>
                <c:pt idx="30">
                  <c:v>19.000000000000004</c:v>
                </c:pt>
                <c:pt idx="31">
                  <c:v>41.670253178976488</c:v>
                </c:pt>
                <c:pt idx="32">
                  <c:v>18.712829823412598</c:v>
                </c:pt>
                <c:pt idx="33">
                  <c:v>22.8</c:v>
                </c:pt>
                <c:pt idx="34">
                  <c:v>190</c:v>
                </c:pt>
                <c:pt idx="35">
                  <c:v>152.18988139820598</c:v>
                </c:pt>
                <c:pt idx="36">
                  <c:v>115.00886922320383</c:v>
                </c:pt>
                <c:pt idx="37">
                  <c:v>79.346329467720182</c:v>
                </c:pt>
                <c:pt idx="38">
                  <c:v>48.663744204489653</c:v>
                </c:pt>
                <c:pt idx="39">
                  <c:v>38</c:v>
                </c:pt>
                <c:pt idx="40">
                  <c:v>152.10683745315333</c:v>
                </c:pt>
                <c:pt idx="41">
                  <c:v>114.39514849852682</c:v>
                </c:pt>
                <c:pt idx="42">
                  <c:v>77.71441307762673</c:v>
                </c:pt>
                <c:pt idx="43">
                  <c:v>44.680308861958416</c:v>
                </c:pt>
                <c:pt idx="44">
                  <c:v>30.929759132589442</c:v>
                </c:pt>
                <c:pt idx="45">
                  <c:v>114.56858208077816</c:v>
                </c:pt>
                <c:pt idx="46">
                  <c:v>77.225125445025995</c:v>
                </c:pt>
                <c:pt idx="47">
                  <c:v>42.485291572496003</c:v>
                </c:pt>
                <c:pt idx="48">
                  <c:v>25.491174943497601</c:v>
                </c:pt>
                <c:pt idx="49">
                  <c:v>77.899999999999991</c:v>
                </c:pt>
                <c:pt idx="50">
                  <c:v>42.357643938255109</c:v>
                </c:pt>
                <c:pt idx="51">
                  <c:v>22.879029699705367</c:v>
                </c:pt>
                <c:pt idx="52">
                  <c:v>44.315234400824281</c:v>
                </c:pt>
                <c:pt idx="53">
                  <c:v>24.033310217279684</c:v>
                </c:pt>
                <c:pt idx="54">
                  <c:v>28.5</c:v>
                </c:pt>
                <c:pt idx="55">
                  <c:v>228</c:v>
                </c:pt>
                <c:pt idx="56">
                  <c:v>190.15193924859142</c:v>
                </c:pt>
                <c:pt idx="57">
                  <c:v>152.75810944103753</c:v>
                </c:pt>
                <c:pt idx="58">
                  <c:v>116.25764490991551</c:v>
                </c:pt>
                <c:pt idx="59">
                  <c:v>81.854505068444467</c:v>
                </c:pt>
                <c:pt idx="60">
                  <c:v>53.740115370177612</c:v>
                </c:pt>
                <c:pt idx="61">
                  <c:v>45.6</c:v>
                </c:pt>
                <c:pt idx="62">
                  <c:v>190.08548077115202</c:v>
                </c:pt>
                <c:pt idx="63">
                  <c:v>152.29658564787329</c:v>
                </c:pt>
                <c:pt idx="64">
                  <c:v>115.15003256621338</c:v>
                </c:pt>
                <c:pt idx="65">
                  <c:v>79.550801378741625</c:v>
                </c:pt>
                <c:pt idx="66">
                  <c:v>48.996428441264982</c:v>
                </c:pt>
                <c:pt idx="67">
                  <c:v>38.425121990697704</c:v>
                </c:pt>
                <c:pt idx="68">
                  <c:v>152.42690051299999</c:v>
                </c:pt>
                <c:pt idx="69">
                  <c:v>114.82038146600978</c:v>
                </c:pt>
                <c:pt idx="70">
                  <c:v>78.339006886735547</c:v>
                </c:pt>
                <c:pt idx="71">
                  <c:v>45.758059399410719</c:v>
                </c:pt>
                <c:pt idx="72">
                  <c:v>32.467214232206622</c:v>
                </c:pt>
                <c:pt idx="73">
                  <c:v>115.27536597209311</c:v>
                </c:pt>
                <c:pt idx="74">
                  <c:v>78.269853711374722</c:v>
                </c:pt>
                <c:pt idx="75">
                  <c:v>44.355946613729259</c:v>
                </c:pt>
                <c:pt idx="76">
                  <c:v>28.5</c:v>
                </c:pt>
                <c:pt idx="77">
                  <c:v>79.346329467720182</c:v>
                </c:pt>
                <c:pt idx="78">
                  <c:v>44.962206351557079</c:v>
                </c:pt>
                <c:pt idx="79">
                  <c:v>27.402189693526321</c:v>
                </c:pt>
                <c:pt idx="80">
                  <c:v>47.500000000000007</c:v>
                </c:pt>
                <c:pt idx="81">
                  <c:v>29.495931922894048</c:v>
                </c:pt>
                <c:pt idx="82">
                  <c:v>34.199999999999996</c:v>
                </c:pt>
                <c:pt idx="83">
                  <c:v>266</c:v>
                </c:pt>
                <c:pt idx="84">
                  <c:v>228.12663150101525</c:v>
                </c:pt>
                <c:pt idx="85">
                  <c:v>190.60703030056368</c:v>
                </c:pt>
                <c:pt idx="86">
                  <c:v>153.70048796279082</c:v>
                </c:pt>
                <c:pt idx="87">
                  <c:v>117.98372769157619</c:v>
                </c:pt>
                <c:pt idx="88">
                  <c:v>84.970583144992005</c:v>
                </c:pt>
                <c:pt idx="89">
                  <c:v>59.357897536890576</c:v>
                </c:pt>
                <c:pt idx="90">
                  <c:v>53.2</c:v>
                </c:pt>
                <c:pt idx="91">
                  <c:v>228.07123887066518</c:v>
                </c:pt>
                <c:pt idx="92">
                  <c:v>190.23735174775749</c:v>
                </c:pt>
                <c:pt idx="93">
                  <c:v>152.86441704988115</c:v>
                </c:pt>
                <c:pt idx="94">
                  <c:v>116.39729378297419</c:v>
                </c:pt>
                <c:pt idx="95">
                  <c:v>82.052726950418901</c:v>
                </c:pt>
                <c:pt idx="96">
                  <c:v>54.041558082645992</c:v>
                </c:pt>
                <c:pt idx="97">
                  <c:v>45.954869165301737</c:v>
                </c:pt>
                <c:pt idx="98">
                  <c:v>190.34169275279655</c:v>
                </c:pt>
                <c:pt idx="99">
                  <c:v>152.61625077297634</c:v>
                </c:pt>
                <c:pt idx="100">
                  <c:v>115.57248807566619</c:v>
                </c:pt>
                <c:pt idx="101">
                  <c:v>80.161087816970138</c:v>
                </c:pt>
                <c:pt idx="102">
                  <c:v>49.98119646427044</c:v>
                </c:pt>
                <c:pt idx="103">
                  <c:v>39.673164733860091</c:v>
                </c:pt>
                <c:pt idx="104">
                  <c:v>152.95885067559837</c:v>
                </c:pt>
                <c:pt idx="105">
                  <c:v>115.52562486305798</c:v>
                </c:pt>
                <c:pt idx="106">
                  <c:v>79.369074581980612</c:v>
                </c:pt>
                <c:pt idx="107">
                  <c:v>47.5</c:v>
                </c:pt>
                <c:pt idx="108">
                  <c:v>34.879363526303059</c:v>
                </c:pt>
                <c:pt idx="109">
                  <c:v>116.25764490991551</c:v>
                </c:pt>
                <c:pt idx="110">
                  <c:v>79.709472460931508</c:v>
                </c:pt>
                <c:pt idx="111">
                  <c:v>46.849546422564224</c:v>
                </c:pt>
                <c:pt idx="112">
                  <c:v>32.244069222106567</c:v>
                </c:pt>
                <c:pt idx="113">
                  <c:v>81.168035580516545</c:v>
                </c:pt>
                <c:pt idx="114">
                  <c:v>48.104157824454219</c:v>
                </c:pt>
                <c:pt idx="115">
                  <c:v>32.300000000000004</c:v>
                </c:pt>
                <c:pt idx="116">
                  <c:v>51.123771378880093</c:v>
                </c:pt>
                <c:pt idx="117">
                  <c:v>35.034268937712973</c:v>
                </c:pt>
                <c:pt idx="118">
                  <c:v>39.900000000000006</c:v>
                </c:pt>
                <c:pt idx="119">
                  <c:v>304</c:v>
                </c:pt>
                <c:pt idx="120">
                  <c:v>266.10854928017631</c:v>
                </c:pt>
                <c:pt idx="121">
                  <c:v>228.50610495126821</c:v>
                </c:pt>
                <c:pt idx="122">
                  <c:v>191.36311034261541</c:v>
                </c:pt>
                <c:pt idx="123">
                  <c:v>155.01019321322065</c:v>
                </c:pt>
                <c:pt idx="124">
                  <c:v>120.16655108639843</c:v>
                </c:pt>
                <c:pt idx="125">
                  <c:v>88.630468801648561</c:v>
                </c:pt>
                <c:pt idx="126">
                  <c:v>65.377672029523964</c:v>
                </c:pt>
                <c:pt idx="127">
                  <c:v>60.800000000000004</c:v>
                </c:pt>
                <c:pt idx="128">
                  <c:v>266.06106441942984</c:v>
                </c:pt>
                <c:pt idx="129">
                  <c:v>228.19783083982199</c:v>
                </c:pt>
                <c:pt idx="130">
                  <c:v>190.69223896110717</c:v>
                </c:pt>
                <c:pt idx="131">
                  <c:v>153.80614422057394</c:v>
                </c:pt>
                <c:pt idx="132">
                  <c:v>118.12133592200861</c:v>
                </c:pt>
                <c:pt idx="133">
                  <c:v>85.161552357856891</c:v>
                </c:pt>
                <c:pt idx="134">
                  <c:v>59.630948340605819</c:v>
                </c:pt>
                <c:pt idx="135">
                  <c:v>53.504485793249145</c:v>
                </c:pt>
                <c:pt idx="136">
                  <c:v>228.28482209730899</c:v>
                </c:pt>
                <c:pt idx="137">
                  <c:v>190.49335946431307</c:v>
                </c:pt>
                <c:pt idx="138">
                  <c:v>153.18289721767243</c:v>
                </c:pt>
                <c:pt idx="139">
                  <c:v>116.81523873193943</c:v>
                </c:pt>
                <c:pt idx="140">
                  <c:v>82.64454004953987</c:v>
                </c:pt>
                <c:pt idx="141">
                  <c:v>54.935962720243651</c:v>
                </c:pt>
                <c:pt idx="142">
                  <c:v>47.003404132041332</c:v>
                </c:pt>
                <c:pt idx="143">
                  <c:v>190.76794804159317</c:v>
                </c:pt>
                <c:pt idx="144">
                  <c:v>153.14754323853845</c:v>
                </c:pt>
                <c:pt idx="145">
                  <c:v>116.27316973403626</c:v>
                </c:pt>
                <c:pt idx="146">
                  <c:v>81.168035580516545</c:v>
                </c:pt>
                <c:pt idx="147">
                  <c:v>51.580713449893267</c:v>
                </c:pt>
                <c:pt idx="148">
                  <c:v>41.670253178976488</c:v>
                </c:pt>
                <c:pt idx="149">
                  <c:v>153.70048796279082</c:v>
                </c:pt>
                <c:pt idx="150">
                  <c:v>116.50579384734479</c:v>
                </c:pt>
                <c:pt idx="151">
                  <c:v>80.789108176783344</c:v>
                </c:pt>
                <c:pt idx="152">
                  <c:v>49.836532784695208</c:v>
                </c:pt>
                <c:pt idx="153">
                  <c:v>38.000000000000007</c:v>
                </c:pt>
                <c:pt idx="154">
                  <c:v>117.50851033010335</c:v>
                </c:pt>
                <c:pt idx="155">
                  <c:v>81.523064221114751</c:v>
                </c:pt>
                <c:pt idx="156">
                  <c:v>49.872738043945411</c:v>
                </c:pt>
                <c:pt idx="157">
                  <c:v>36.497808153367238</c:v>
                </c:pt>
                <c:pt idx="158">
                  <c:v>83.340506357952975</c:v>
                </c:pt>
                <c:pt idx="159">
                  <c:v>51.685587933194682</c:v>
                </c:pt>
                <c:pt idx="160">
                  <c:v>37.425659646825196</c:v>
                </c:pt>
                <c:pt idx="161">
                  <c:v>55.1</c:v>
                </c:pt>
                <c:pt idx="162">
                  <c:v>40.617360820220711</c:v>
                </c:pt>
                <c:pt idx="163">
                  <c:v>45.6</c:v>
                </c:pt>
                <c:pt idx="164">
                  <c:v>342</c:v>
                </c:pt>
                <c:pt idx="165">
                  <c:v>342.08443402177767</c:v>
                </c:pt>
                <c:pt idx="166">
                  <c:v>342.33761113847834</c:v>
                </c:pt>
                <c:pt idx="167">
                  <c:v>342.75915742690228</c:v>
                </c:pt>
                <c:pt idx="168">
                  <c:v>343.34845274152616</c:v>
                </c:pt>
                <c:pt idx="169">
                  <c:v>344.10463524922181</c:v>
                </c:pt>
                <c:pt idx="170">
                  <c:v>345.02660766961145</c:v>
                </c:pt>
                <c:pt idx="171">
                  <c:v>346.11304511676531</c:v>
                </c:pt>
                <c:pt idx="172">
                  <c:v>347.36240441360377</c:v>
                </c:pt>
                <c:pt idx="173">
                  <c:v>68.399999999999991</c:v>
                </c:pt>
                <c:pt idx="174">
                  <c:v>304.09498516088689</c:v>
                </c:pt>
                <c:pt idx="175">
                  <c:v>266.43393177296321</c:v>
                </c:pt>
                <c:pt idx="176">
                  <c:v>229.13716416155631</c:v>
                </c:pt>
                <c:pt idx="177">
                  <c:v>192.41663129781688</c:v>
                </c:pt>
                <c:pt idx="178">
                  <c:v>156.67801377347109</c:v>
                </c:pt>
                <c:pt idx="179">
                  <c:v>122.78175760266672</c:v>
                </c:pt>
                <c:pt idx="180">
                  <c:v>92.769822679576151</c:v>
                </c:pt>
                <c:pt idx="181">
                  <c:v>71.698256603630185</c:v>
                </c:pt>
                <c:pt idx="182">
                  <c:v>68.399999999999991</c:v>
                </c:pt>
                <c:pt idx="183">
                  <c:v>304.05343280417009</c:v>
                </c:pt>
                <c:pt idx="184">
                  <c:v>266.49489676164535</c:v>
                </c:pt>
                <c:pt idx="185">
                  <c:v>229.20804959686737</c:v>
                </c:pt>
                <c:pt idx="186">
                  <c:v>192.50103895823526</c:v>
                </c:pt>
                <c:pt idx="187">
                  <c:v>156.7816634686595</c:v>
                </c:pt>
                <c:pt idx="188">
                  <c:v>122.91399432123261</c:v>
                </c:pt>
                <c:pt idx="189">
                  <c:v>92.944768545626061</c:v>
                </c:pt>
                <c:pt idx="190">
                  <c:v>61.066602983955157</c:v>
                </c:pt>
                <c:pt idx="191">
                  <c:v>266.24417364517109</c:v>
                </c:pt>
                <c:pt idx="192">
                  <c:v>228.41129569266053</c:v>
                </c:pt>
                <c:pt idx="193">
                  <c:v>190.94763680129691</c:v>
                </c:pt>
                <c:pt idx="194">
                  <c:v>154.12267840911667</c:v>
                </c:pt>
                <c:pt idx="195">
                  <c:v>118.5332020996649</c:v>
                </c:pt>
                <c:pt idx="196">
                  <c:v>85.731907712356431</c:v>
                </c:pt>
                <c:pt idx="197">
                  <c:v>60.442700138230101</c:v>
                </c:pt>
                <c:pt idx="198">
                  <c:v>54.407720040450144</c:v>
                </c:pt>
                <c:pt idx="199">
                  <c:v>228.64035076950003</c:v>
                </c:pt>
                <c:pt idx="200">
                  <c:v>190.91927613522947</c:v>
                </c:pt>
                <c:pt idx="201">
                  <c:v>153.71223113337467</c:v>
                </c:pt>
                <c:pt idx="202">
                  <c:v>117.50851033010335</c:v>
                </c:pt>
                <c:pt idx="203">
                  <c:v>83.621588121728465</c:v>
                </c:pt>
                <c:pt idx="204">
                  <c:v>56.395123902692156</c:v>
                </c:pt>
                <c:pt idx="205">
                  <c:v>48.70082134830993</c:v>
                </c:pt>
                <c:pt idx="206">
                  <c:v>191.36311034261541</c:v>
                </c:pt>
                <c:pt idx="207">
                  <c:v>153.88827115800606</c:v>
                </c:pt>
                <c:pt idx="208">
                  <c:v>117.24708951611549</c:v>
                </c:pt>
                <c:pt idx="209">
                  <c:v>82.557131733121651</c:v>
                </c:pt>
                <c:pt idx="210">
                  <c:v>53.74011537017762</c:v>
                </c:pt>
                <c:pt idx="211">
                  <c:v>44.315234400824281</c:v>
                </c:pt>
                <c:pt idx="212">
                  <c:v>154.64879566294721</c:v>
                </c:pt>
                <c:pt idx="213">
                  <c:v>117.75402328583088</c:v>
                </c:pt>
                <c:pt idx="214">
                  <c:v>82.578992485982781</c:v>
                </c:pt>
                <c:pt idx="215">
                  <c:v>52.688613570675784</c:v>
                </c:pt>
                <c:pt idx="216">
                  <c:v>41.670253178976495</c:v>
                </c:pt>
                <c:pt idx="217">
                  <c:v>119.01949420158027</c:v>
                </c:pt>
                <c:pt idx="218">
                  <c:v>83.686319073071914</c:v>
                </c:pt>
                <c:pt idx="219">
                  <c:v>53.335541620949158</c:v>
                </c:pt>
                <c:pt idx="220">
                  <c:v>41.103284540289472</c:v>
                </c:pt>
                <c:pt idx="221">
                  <c:v>85.83711318538154</c:v>
                </c:pt>
                <c:pt idx="222">
                  <c:v>55.621668439556899</c:v>
                </c:pt>
                <c:pt idx="223">
                  <c:v>42.697189603064047</c:v>
                </c:pt>
                <c:pt idx="224">
                  <c:v>59.357897536890576</c:v>
                </c:pt>
                <c:pt idx="225">
                  <c:v>46.22899523026647</c:v>
                </c:pt>
                <c:pt idx="226">
                  <c:v>51.3</c:v>
                </c:pt>
                <c:pt idx="227">
                  <c:v>380</c:v>
                </c:pt>
                <c:pt idx="228">
                  <c:v>342.08443402177767</c:v>
                </c:pt>
                <c:pt idx="229">
                  <c:v>304.37976279641197</c:v>
                </c:pt>
                <c:pt idx="230">
                  <c:v>266.97535466780448</c:v>
                </c:pt>
                <c:pt idx="231">
                  <c:v>230.01773844640766</c:v>
                </c:pt>
                <c:pt idx="232">
                  <c:v>193.76274151652581</c:v>
                </c:pt>
                <c:pt idx="233">
                  <c:v>158.69265893544036</c:v>
                </c:pt>
                <c:pt idx="234">
                  <c:v>125.80238471507606</c:v>
                </c:pt>
                <c:pt idx="235">
                  <c:v>97.327488408979306</c:v>
                </c:pt>
                <c:pt idx="236">
                  <c:v>78.246789071501212</c:v>
                </c:pt>
                <c:pt idx="237">
                  <c:v>76</c:v>
                </c:pt>
                <c:pt idx="238">
                  <c:v>342.04749670184697</c:v>
                </c:pt>
                <c:pt idx="239">
                  <c:v>304.14840127806031</c:v>
                </c:pt>
                <c:pt idx="240">
                  <c:v>266.49489676164535</c:v>
                </c:pt>
                <c:pt idx="241">
                  <c:v>229.20804959686737</c:v>
                </c:pt>
                <c:pt idx="242">
                  <c:v>192.50103895823526</c:v>
                </c:pt>
                <c:pt idx="243">
                  <c:v>156.7816634686595</c:v>
                </c:pt>
                <c:pt idx="244">
                  <c:v>122.91399432123261</c:v>
                </c:pt>
                <c:pt idx="245">
                  <c:v>92.944768545626061</c:v>
                </c:pt>
                <c:pt idx="246">
                  <c:v>71.924474276841266</c:v>
                </c:pt>
                <c:pt idx="247">
                  <c:v>68.637089099116082</c:v>
                </c:pt>
                <c:pt idx="248">
                  <c:v>304.21367490630666</c:v>
                </c:pt>
                <c:pt idx="249">
                  <c:v>266.35262341490085</c:v>
                </c:pt>
                <c:pt idx="250">
                  <c:v>228.79029699705364</c:v>
                </c:pt>
                <c:pt idx="251">
                  <c:v>191.70237348556745</c:v>
                </c:pt>
                <c:pt idx="252">
                  <c:v>155.42882615525346</c:v>
                </c:pt>
                <c:pt idx="253">
                  <c:v>120.70608932444129</c:v>
                </c:pt>
                <c:pt idx="254">
                  <c:v>89.360617723916832</c:v>
                </c:pt>
                <c:pt idx="255">
                  <c:v>66.364146946977328</c:v>
                </c:pt>
                <c:pt idx="256">
                  <c:v>61.859518265178885</c:v>
                </c:pt>
                <c:pt idx="257">
                  <c:v>266.54907615671829</c:v>
                </c:pt>
                <c:pt idx="258">
                  <c:v>228.76662781096374</c:v>
                </c:pt>
                <c:pt idx="259">
                  <c:v>191.37254244013167</c:v>
                </c:pt>
                <c:pt idx="260">
                  <c:v>154.64879566294721</c:v>
                </c:pt>
                <c:pt idx="261">
                  <c:v>119.21648375958756</c:v>
                </c:pt>
                <c:pt idx="262">
                  <c:v>86.674159932473529</c:v>
                </c:pt>
                <c:pt idx="263">
                  <c:v>61.77191918663366</c:v>
                </c:pt>
                <c:pt idx="264">
                  <c:v>55.880676445440422</c:v>
                </c:pt>
                <c:pt idx="265">
                  <c:v>229.13716416155631</c:v>
                </c:pt>
                <c:pt idx="266">
                  <c:v>191.51396815898312</c:v>
                </c:pt>
                <c:pt idx="267">
                  <c:v>154.45025089005199</c:v>
                </c:pt>
                <c:pt idx="268">
                  <c:v>118.47227523771123</c:v>
                </c:pt>
                <c:pt idx="269">
                  <c:v>84.970583144992005</c:v>
                </c:pt>
                <c:pt idx="270">
                  <c:v>58.376707683801421</c:v>
                </c:pt>
                <c:pt idx="271">
                  <c:v>50.982349886995202</c:v>
                </c:pt>
                <c:pt idx="272">
                  <c:v>192.12560995348849</c:v>
                </c:pt>
                <c:pt idx="273">
                  <c:v>154.83542876228296</c:v>
                </c:pt>
                <c:pt idx="274">
                  <c:v>118.48750989028338</c:v>
                </c:pt>
                <c:pt idx="275">
                  <c:v>84.309489382868406</c:v>
                </c:pt>
                <c:pt idx="276">
                  <c:v>56.395123902692156</c:v>
                </c:pt>
                <c:pt idx="277">
                  <c:v>47.500000000000007</c:v>
                </c:pt>
                <c:pt idx="278">
                  <c:v>155.79999999999998</c:v>
                </c:pt>
                <c:pt idx="279">
                  <c:v>119.26189668121165</c:v>
                </c:pt>
                <c:pt idx="280">
                  <c:v>84.715287876510217</c:v>
                </c:pt>
                <c:pt idx="281">
                  <c:v>55.977495478093701</c:v>
                </c:pt>
                <c:pt idx="282">
                  <c:v>45.758059399410733</c:v>
                </c:pt>
                <c:pt idx="283">
                  <c:v>120.78083457237743</c:v>
                </c:pt>
                <c:pt idx="284">
                  <c:v>86.172907575409099</c:v>
                </c:pt>
                <c:pt idx="285">
                  <c:v>57.158114034667037</c:v>
                </c:pt>
                <c:pt idx="286">
                  <c:v>45.954869165301737</c:v>
                </c:pt>
                <c:pt idx="287">
                  <c:v>88.630468801648561</c:v>
                </c:pt>
                <c:pt idx="288">
                  <c:v>59.84245984248976</c:v>
                </c:pt>
                <c:pt idx="289">
                  <c:v>48.066620434559368</c:v>
                </c:pt>
                <c:pt idx="290">
                  <c:v>63.841130942363485</c:v>
                </c:pt>
                <c:pt idx="291">
                  <c:v>51.859907443033485</c:v>
                </c:pt>
                <c:pt idx="292">
                  <c:v>57</c:v>
                </c:pt>
              </c:numCache>
            </c:numRef>
          </c:xVal>
          <c:yVal>
            <c:numRef>
              <c:f>Sheet2!$F$3:$F$295</c:f>
              <c:numCache>
                <c:formatCode>General</c:formatCode>
                <c:ptCount val="29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85-1C45-8A37-4B623DCD8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623648"/>
        <c:axId val="1"/>
      </c:scatterChart>
      <c:valAx>
        <c:axId val="1559623648"/>
        <c:scaling>
          <c:orientation val="minMax"/>
          <c:max val="1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061807316458324"/>
              <c:y val="0.772725483178239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1</a:t>
                </a:r>
              </a:p>
            </c:rich>
          </c:tx>
          <c:layout>
            <c:manualLayout>
              <c:xMode val="edge"/>
              <c:yMode val="edge"/>
              <c:x val="2.6490057386894434E-2"/>
              <c:y val="0.374999105225483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59623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530479168269"/>
          <c:y val="8.4558709682631072E-2"/>
          <c:w val="0.48677280116670874"/>
          <c:h val="0.73161666203667763"/>
        </c:manualLayout>
      </c:layout>
      <c:scatterChart>
        <c:scatterStyle val="lineMarker"/>
        <c:varyColors val="0"/>
        <c:ser>
          <c:idx val="0"/>
          <c:order val="0"/>
          <c:tx>
            <c:v>Concrete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Sheet1!$B$46:$E$46</c:f>
              <c:numCache>
                <c:formatCode>0.00</c:formatCode>
                <c:ptCount val="4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A5-144A-BAC0-57116DC0AA54}"/>
            </c:ext>
          </c:extLst>
        </c:ser>
        <c:ser>
          <c:idx val="1"/>
          <c:order val="1"/>
          <c:tx>
            <c:v>Glass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Sheet1!$B$47:$E$47</c:f>
              <c:numCache>
                <c:formatCode>0.00</c:formatCode>
                <c:ptCount val="4"/>
                <c:pt idx="0">
                  <c:v>0.19</c:v>
                </c:pt>
                <c:pt idx="1">
                  <c:v>0.06</c:v>
                </c:pt>
                <c:pt idx="2">
                  <c:v>0.04</c:v>
                </c:pt>
                <c:pt idx="3">
                  <c:v>0.03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A5-144A-BAC0-57116DC0AA54}"/>
            </c:ext>
          </c:extLst>
        </c:ser>
        <c:ser>
          <c:idx val="2"/>
          <c:order val="2"/>
          <c:tx>
            <c:v>Plasterboard</c:v>
          </c:tx>
          <c:spPr>
            <a:ln w="12700">
              <a:solidFill>
                <a:srgbClr val="FFF58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Sheet1!$B$48:$E$48</c:f>
              <c:numCache>
                <c:formatCode>0.00</c:formatCode>
                <c:ptCount val="4"/>
                <c:pt idx="0">
                  <c:v>0.2</c:v>
                </c:pt>
                <c:pt idx="1">
                  <c:v>0.1</c:v>
                </c:pt>
                <c:pt idx="2">
                  <c:v>0.08</c:v>
                </c:pt>
                <c:pt idx="3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A5-144A-BAC0-57116DC0AA54}"/>
            </c:ext>
          </c:extLst>
        </c:ser>
        <c:ser>
          <c:idx val="3"/>
          <c:order val="3"/>
          <c:tx>
            <c:v>Plywood</c:v>
          </c:tx>
          <c:spPr>
            <a:ln w="12700">
              <a:solidFill>
                <a:srgbClr val="4EE257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EE257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Sheet1!$B$49:$E$49</c:f>
              <c:numCache>
                <c:formatCode>0.00</c:formatCode>
                <c:ptCount val="4"/>
                <c:pt idx="0">
                  <c:v>0.45</c:v>
                </c:pt>
                <c:pt idx="1">
                  <c:v>0.13</c:v>
                </c:pt>
                <c:pt idx="2">
                  <c:v>0.11</c:v>
                </c:pt>
                <c:pt idx="3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8A5-144A-BAC0-57116DC0AA54}"/>
            </c:ext>
          </c:extLst>
        </c:ser>
        <c:ser>
          <c:idx val="4"/>
          <c:order val="4"/>
          <c:tx>
            <c:v>Carpet</c:v>
          </c:tx>
          <c:spPr>
            <a:ln w="12700">
              <a:solidFill>
                <a:srgbClr val="6711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711FF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Sheet1!$B$50:$E$50</c:f>
              <c:numCache>
                <c:formatCode>0.00</c:formatCode>
                <c:ptCount val="4"/>
                <c:pt idx="0">
                  <c:v>0.1</c:v>
                </c:pt>
                <c:pt idx="1">
                  <c:v>0.3</c:v>
                </c:pt>
                <c:pt idx="2">
                  <c:v>0.35</c:v>
                </c:pt>
                <c:pt idx="3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8A5-144A-BAC0-57116DC0AA54}"/>
            </c:ext>
          </c:extLst>
        </c:ser>
        <c:ser>
          <c:idx val="5"/>
          <c:order val="5"/>
          <c:tx>
            <c:v>Curtains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Sheet1!$B$51:$E$51</c:f>
              <c:numCache>
                <c:formatCode>0.00</c:formatCode>
                <c:ptCount val="4"/>
                <c:pt idx="0">
                  <c:v>0.05</c:v>
                </c:pt>
                <c:pt idx="1">
                  <c:v>0.25</c:v>
                </c:pt>
                <c:pt idx="2">
                  <c:v>0.35</c:v>
                </c:pt>
                <c:pt idx="3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8A5-144A-BAC0-57116DC0AA54}"/>
            </c:ext>
          </c:extLst>
        </c:ser>
        <c:ser>
          <c:idx val="6"/>
          <c:order val="6"/>
          <c:tx>
            <c:v>Acoustical Board</c:v>
          </c:tx>
          <c:spPr>
            <a:ln w="12700">
              <a:solidFill>
                <a:srgbClr val="865357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65357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Sheet1!$B$52:$E$52</c:f>
              <c:numCache>
                <c:formatCode>0.00</c:formatCode>
                <c:ptCount val="4"/>
                <c:pt idx="0">
                  <c:v>0.25</c:v>
                </c:pt>
                <c:pt idx="1">
                  <c:v>0.8</c:v>
                </c:pt>
                <c:pt idx="2">
                  <c:v>0.9</c:v>
                </c:pt>
                <c:pt idx="3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8A5-144A-BAC0-57116DC0A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772591"/>
        <c:axId val="1"/>
      </c:scatterChart>
      <c:valAx>
        <c:axId val="1325772591"/>
        <c:scaling>
          <c:orientation val="minMax"/>
          <c:max val="200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1216945538057744"/>
              <c:y val="0.91911648911533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Absorption Coeff (Sab/ft^2)</a:t>
                </a:r>
              </a:p>
            </c:rich>
          </c:tx>
          <c:layout>
            <c:manualLayout>
              <c:xMode val="edge"/>
              <c:yMode val="edge"/>
              <c:x val="5.5555487204724412E-2"/>
              <c:y val="0.158087945808244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25772591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7718175853014"/>
          <c:y val="7.3529411764705885E-2"/>
          <c:w val="0.26984149442257221"/>
          <c:h val="0.7573517832329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5128856411557"/>
          <c:y val="9.1954109002810897E-2"/>
          <c:w val="0.72590878450987673"/>
          <c:h val="0.68965581752108174"/>
        </c:manualLayout>
      </c:layout>
      <c:scatterChart>
        <c:scatterStyle val="lineMarker"/>
        <c:varyColors val="0"/>
        <c:ser>
          <c:idx val="0"/>
          <c:order val="0"/>
          <c:tx>
            <c:v>Reverb Times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125</c:v>
              </c:pt>
              <c:pt idx="1">
                <c:v>500</c:v>
              </c:pt>
              <c:pt idx="2">
                <c:v>1000</c:v>
              </c:pt>
              <c:pt idx="3">
                <c:v>2000</c:v>
              </c:pt>
            </c:numLit>
          </c:xVal>
          <c:yVal>
            <c:numRef>
              <c:f>Sheet1!$D$21:$G$21</c:f>
              <c:numCache>
                <c:formatCode>0.000</c:formatCode>
                <c:ptCount val="4"/>
                <c:pt idx="0">
                  <c:v>2.226</c:v>
                </c:pt>
                <c:pt idx="1">
                  <c:v>2.0110000000000001</c:v>
                </c:pt>
                <c:pt idx="2">
                  <c:v>1.627</c:v>
                </c:pt>
                <c:pt idx="3">
                  <c:v>1.504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9-8E41-814F-0C436A84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385728"/>
        <c:axId val="1"/>
      </c:scatterChart>
      <c:valAx>
        <c:axId val="1787385728"/>
        <c:scaling>
          <c:orientation val="minMax"/>
          <c:max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2948626848473209"/>
              <c:y val="0.86973270582556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Reverb Time (s)</a:t>
                </a:r>
              </a:p>
            </c:rich>
          </c:tx>
          <c:layout>
            <c:manualLayout>
              <c:xMode val="edge"/>
              <c:yMode val="edge"/>
              <c:x val="2.3573314768580756E-2"/>
              <c:y val="0.256704980842911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87385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63500</xdr:rowOff>
    </xdr:from>
    <xdr:to>
      <xdr:col>6</xdr:col>
      <xdr:colOff>673100</xdr:colOff>
      <xdr:row>30</xdr:row>
      <xdr:rowOff>25400</xdr:rowOff>
    </xdr:to>
    <xdr:graphicFrame macro="">
      <xdr:nvGraphicFramePr>
        <xdr:cNvPr id="1283" name="Chart 1">
          <a:extLst>
            <a:ext uri="{FF2B5EF4-FFF2-40B4-BE49-F238E27FC236}">
              <a16:creationId xmlns:a16="http://schemas.microsoft.com/office/drawing/2014/main" id="{72701B76-AD79-D211-CCA5-2E4D4DAAF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50800</xdr:colOff>
      <xdr:row>30</xdr:row>
      <xdr:rowOff>152400</xdr:rowOff>
    </xdr:from>
    <xdr:to>
      <xdr:col>12</xdr:col>
      <xdr:colOff>88900</xdr:colOff>
      <xdr:row>51</xdr:row>
      <xdr:rowOff>139700</xdr:rowOff>
    </xdr:to>
    <xdr:graphicFrame macro="">
      <xdr:nvGraphicFramePr>
        <xdr:cNvPr id="1284" name="Chart 16">
          <a:extLst>
            <a:ext uri="{FF2B5EF4-FFF2-40B4-BE49-F238E27FC236}">
              <a16:creationId xmlns:a16="http://schemas.microsoft.com/office/drawing/2014/main" id="{2BCA8D52-3CA5-7547-E13E-CB587CA0E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165100</xdr:colOff>
      <xdr:row>9</xdr:row>
      <xdr:rowOff>50800</xdr:rowOff>
    </xdr:from>
    <xdr:to>
      <xdr:col>11</xdr:col>
      <xdr:colOff>406400</xdr:colOff>
      <xdr:row>29</xdr:row>
      <xdr:rowOff>12700</xdr:rowOff>
    </xdr:to>
    <xdr:graphicFrame macro="">
      <xdr:nvGraphicFramePr>
        <xdr:cNvPr id="1285" name="Chart 24">
          <a:extLst>
            <a:ext uri="{FF2B5EF4-FFF2-40B4-BE49-F238E27FC236}">
              <a16:creationId xmlns:a16="http://schemas.microsoft.com/office/drawing/2014/main" id="{3C93FAE0-9751-FE13-3D9E-4E058D227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0.65113</cdr:x>
      <cdr:y>0.06355</cdr:y>
    </cdr:from>
    <cdr:to>
      <cdr:x>0.9829</cdr:x>
      <cdr:y>0.36315</cdr:y>
    </cdr:to>
    <cdr:sp macro="" textlink="">
      <cdr:nvSpPr>
        <cdr:cNvPr id="2" name="Text Box -10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0828" y="71023"/>
          <a:ext cx="1921321" cy="334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See Sheet2 for frequency values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2"/>
  <sheetViews>
    <sheetView tabSelected="1" zoomScale="150" zoomScaleNormal="150" workbookViewId="0">
      <selection activeCell="H5" sqref="H5:J5"/>
    </sheetView>
  </sheetViews>
  <sheetFormatPr baseColWidth="10" defaultRowHeight="13" x14ac:dyDescent="0.15"/>
  <cols>
    <col min="1" max="1" width="13.1640625" customWidth="1"/>
    <col min="2" max="2" width="13.6640625" customWidth="1"/>
    <col min="3" max="3" width="15.5" customWidth="1"/>
    <col min="4" max="5" width="9.33203125" customWidth="1"/>
    <col min="6" max="6" width="9" customWidth="1"/>
    <col min="7" max="7" width="13.5" customWidth="1"/>
    <col min="9" max="9" width="11.5" customWidth="1"/>
  </cols>
  <sheetData>
    <row r="1" spans="1:11" ht="16" x14ac:dyDescent="0.2">
      <c r="B1" s="31" t="s">
        <v>49</v>
      </c>
    </row>
    <row r="2" spans="1:11" ht="16" x14ac:dyDescent="0.2">
      <c r="C2" s="31"/>
    </row>
    <row r="3" spans="1:11" ht="16" x14ac:dyDescent="0.2">
      <c r="A3" s="34" t="s">
        <v>52</v>
      </c>
      <c r="B3" s="39"/>
      <c r="C3" s="37"/>
      <c r="D3" s="39"/>
      <c r="E3" s="39" t="s">
        <v>53</v>
      </c>
      <c r="F3" s="39"/>
      <c r="G3" s="40" t="s">
        <v>59</v>
      </c>
    </row>
    <row r="4" spans="1:11" ht="16" x14ac:dyDescent="0.2">
      <c r="A4" s="41" t="s">
        <v>51</v>
      </c>
      <c r="B4" s="42"/>
      <c r="C4" s="38"/>
      <c r="D4" s="42"/>
      <c r="E4" s="42" t="s">
        <v>54</v>
      </c>
      <c r="F4" s="42"/>
      <c r="G4" s="43">
        <v>0.9</v>
      </c>
      <c r="H4" t="s">
        <v>65</v>
      </c>
      <c r="J4">
        <f ca="1">SUM(OFFSET(D$56, MATCH($G3,$A$57:$A$60,0), 0))</f>
        <v>1.1342744072628002</v>
      </c>
      <c r="K4" t="s">
        <v>57</v>
      </c>
    </row>
    <row r="5" spans="1:11" ht="16" x14ac:dyDescent="0.2">
      <c r="C5" s="31"/>
      <c r="H5" t="s">
        <v>71</v>
      </c>
      <c r="J5">
        <f ca="1">SUM(OFFSET(L$56, MATCH($G3,$A$57:$A$60,0), 0))</f>
        <v>0.90214619826897702</v>
      </c>
      <c r="K5" t="s">
        <v>57</v>
      </c>
    </row>
    <row r="6" spans="1:11" ht="16" x14ac:dyDescent="0.2">
      <c r="A6" s="31" t="s">
        <v>45</v>
      </c>
      <c r="B6" s="31"/>
    </row>
    <row r="7" spans="1:11" x14ac:dyDescent="0.15">
      <c r="A7" s="1" t="s">
        <v>38</v>
      </c>
      <c r="B7" s="1" t="s">
        <v>30</v>
      </c>
      <c r="C7" s="1" t="s">
        <v>31</v>
      </c>
      <c r="D7" s="1" t="s">
        <v>29</v>
      </c>
      <c r="E7" s="19" t="s">
        <v>39</v>
      </c>
    </row>
    <row r="8" spans="1:11" ht="15" x14ac:dyDescent="0.15">
      <c r="B8" s="24">
        <v>100</v>
      </c>
      <c r="C8" s="24">
        <v>75</v>
      </c>
      <c r="D8" s="24">
        <v>15</v>
      </c>
      <c r="E8" s="30">
        <f>B8*C8*D8</f>
        <v>112500</v>
      </c>
      <c r="F8" t="s">
        <v>27</v>
      </c>
    </row>
    <row r="9" spans="1:11" x14ac:dyDescent="0.15">
      <c r="E9" s="4"/>
    </row>
    <row r="10" spans="1:11" x14ac:dyDescent="0.15">
      <c r="B10" s="19" t="s">
        <v>37</v>
      </c>
      <c r="C10" s="25">
        <v>1140</v>
      </c>
      <c r="E10" s="4"/>
      <c r="F10" t="s">
        <v>43</v>
      </c>
    </row>
    <row r="11" spans="1:11" x14ac:dyDescent="0.15">
      <c r="D11" s="45" t="s">
        <v>11</v>
      </c>
      <c r="E11" s="45"/>
      <c r="F11" s="45"/>
    </row>
    <row r="12" spans="1:11" ht="15" x14ac:dyDescent="0.15">
      <c r="A12" s="2" t="s">
        <v>3</v>
      </c>
      <c r="B12" s="2" t="s">
        <v>4</v>
      </c>
      <c r="C12" s="19" t="s">
        <v>56</v>
      </c>
      <c r="D12" s="3" t="s">
        <v>0</v>
      </c>
      <c r="E12" s="3" t="s">
        <v>1</v>
      </c>
      <c r="F12" s="3" t="s">
        <v>41</v>
      </c>
      <c r="G12" s="3" t="s">
        <v>2</v>
      </c>
    </row>
    <row r="13" spans="1:11" x14ac:dyDescent="0.15">
      <c r="B13" t="s">
        <v>42</v>
      </c>
      <c r="C13" s="25">
        <v>30</v>
      </c>
      <c r="D13" s="7">
        <f>SUM(C13*3)</f>
        <v>90</v>
      </c>
      <c r="E13" s="26">
        <f>SUM(C13*4.5)</f>
        <v>135</v>
      </c>
      <c r="F13" s="26">
        <f>SUM(C13*5)</f>
        <v>150</v>
      </c>
      <c r="G13" s="26">
        <f>SUM(C13*5.2)</f>
        <v>156</v>
      </c>
    </row>
    <row r="14" spans="1:11" x14ac:dyDescent="0.15">
      <c r="A14" s="1" t="s">
        <v>5</v>
      </c>
      <c r="B14" s="24" t="s">
        <v>13</v>
      </c>
      <c r="C14" s="27">
        <f>B8*C8</f>
        <v>7500</v>
      </c>
      <c r="D14" s="8">
        <f t="shared" ref="D14:G19" ca="1" si="0">SUM(OFFSET(B$45, MATCH($B14,$A$46:$A$53,0), 0)*$C14)</f>
        <v>75</v>
      </c>
      <c r="E14" s="8">
        <f t="shared" ca="1" si="0"/>
        <v>150</v>
      </c>
      <c r="F14" s="8">
        <f t="shared" ca="1" si="0"/>
        <v>150</v>
      </c>
      <c r="G14" s="28">
        <f t="shared" ca="1" si="0"/>
        <v>150</v>
      </c>
    </row>
    <row r="15" spans="1:11" x14ac:dyDescent="0.15">
      <c r="A15" s="1" t="s">
        <v>6</v>
      </c>
      <c r="B15" s="24" t="s">
        <v>18</v>
      </c>
      <c r="C15" s="27">
        <f>B8*C8</f>
        <v>7500</v>
      </c>
      <c r="D15" s="8">
        <f t="shared" ca="1" si="0"/>
        <v>375</v>
      </c>
      <c r="E15" s="8">
        <f t="shared" ca="1" si="0"/>
        <v>1875</v>
      </c>
      <c r="F15" s="8">
        <f t="shared" ca="1" si="0"/>
        <v>2625</v>
      </c>
      <c r="G15" s="28">
        <f t="shared" ca="1" si="0"/>
        <v>3000</v>
      </c>
    </row>
    <row r="16" spans="1:11" x14ac:dyDescent="0.15">
      <c r="A16" s="1" t="s">
        <v>7</v>
      </c>
      <c r="B16" s="24" t="s">
        <v>15</v>
      </c>
      <c r="C16" s="27">
        <f>B8*D8</f>
        <v>1500</v>
      </c>
      <c r="D16" s="8">
        <f t="shared" ca="1" si="0"/>
        <v>300</v>
      </c>
      <c r="E16" s="8">
        <f t="shared" ca="1" si="0"/>
        <v>150</v>
      </c>
      <c r="F16" s="8">
        <f t="shared" ca="1" si="0"/>
        <v>120</v>
      </c>
      <c r="G16" s="28">
        <f t="shared" ca="1" si="0"/>
        <v>60</v>
      </c>
    </row>
    <row r="17" spans="1:8" x14ac:dyDescent="0.15">
      <c r="A17" s="1" t="s">
        <v>8</v>
      </c>
      <c r="B17" s="24" t="s">
        <v>16</v>
      </c>
      <c r="C17" s="27">
        <f>B8*D8</f>
        <v>1500</v>
      </c>
      <c r="D17" s="8">
        <f t="shared" ca="1" si="0"/>
        <v>675</v>
      </c>
      <c r="E17" s="8">
        <f t="shared" ca="1" si="0"/>
        <v>195</v>
      </c>
      <c r="F17" s="8">
        <f t="shared" ca="1" si="0"/>
        <v>165</v>
      </c>
      <c r="G17" s="28">
        <f t="shared" ca="1" si="0"/>
        <v>150</v>
      </c>
    </row>
    <row r="18" spans="1:8" x14ac:dyDescent="0.15">
      <c r="A18" s="1" t="s">
        <v>9</v>
      </c>
      <c r="B18" s="24" t="s">
        <v>16</v>
      </c>
      <c r="C18" s="27">
        <f>C8*D8</f>
        <v>1125</v>
      </c>
      <c r="D18" s="8">
        <f t="shared" ca="1" si="0"/>
        <v>506.25</v>
      </c>
      <c r="E18" s="8">
        <f t="shared" ca="1" si="0"/>
        <v>146.25</v>
      </c>
      <c r="F18" s="8">
        <f t="shared" ca="1" si="0"/>
        <v>123.75</v>
      </c>
      <c r="G18" s="28">
        <f t="shared" ca="1" si="0"/>
        <v>112.5</v>
      </c>
    </row>
    <row r="19" spans="1:8" x14ac:dyDescent="0.15">
      <c r="A19" s="1" t="s">
        <v>10</v>
      </c>
      <c r="B19" s="24" t="s">
        <v>16</v>
      </c>
      <c r="C19" s="27">
        <f>C8*D8</f>
        <v>1125</v>
      </c>
      <c r="D19" s="8">
        <f t="shared" ca="1" si="0"/>
        <v>506.25</v>
      </c>
      <c r="E19" s="8">
        <f t="shared" ca="1" si="0"/>
        <v>146.25</v>
      </c>
      <c r="F19" s="8">
        <f t="shared" ca="1" si="0"/>
        <v>123.75</v>
      </c>
      <c r="G19" s="29">
        <f t="shared" ca="1" si="0"/>
        <v>112.5</v>
      </c>
    </row>
    <row r="20" spans="1:8" x14ac:dyDescent="0.15">
      <c r="C20" s="12" t="s">
        <v>21</v>
      </c>
      <c r="D20" s="32">
        <f ca="1">SUM(D13:D19)</f>
        <v>2527.5</v>
      </c>
      <c r="E20" s="33">
        <f ca="1">SUM(E13:E19)</f>
        <v>2797.5</v>
      </c>
      <c r="F20" s="32">
        <f ca="1">SUM(F13:F19)</f>
        <v>3457.5</v>
      </c>
      <c r="G20" s="32">
        <f ca="1">SUM(G13:G19)</f>
        <v>3741</v>
      </c>
    </row>
    <row r="21" spans="1:8" x14ac:dyDescent="0.15">
      <c r="C21" s="34" t="s">
        <v>48</v>
      </c>
      <c r="D21" s="13">
        <f ca="1">ROUND(SUM(0.05*($E$8/D20))*1140/$C$10, 3)</f>
        <v>2.226</v>
      </c>
      <c r="E21" s="13">
        <f ca="1">ROUND(SUM(0.05*($E$8/E20))*1140/$C$10, 3)</f>
        <v>2.0110000000000001</v>
      </c>
      <c r="F21" s="13">
        <f ca="1">ROUND(SUM(0.05*($E$8/F20))*1140/$C$10, 3)</f>
        <v>1.627</v>
      </c>
      <c r="G21" s="13">
        <f ca="1">ROUND(SUM(0.05*($E$8/G20))*1140/$C$10, 3)</f>
        <v>1.504</v>
      </c>
    </row>
    <row r="22" spans="1:8" x14ac:dyDescent="0.15">
      <c r="C22" s="20"/>
      <c r="D22" s="21"/>
      <c r="E22" s="21"/>
      <c r="F22" s="21"/>
      <c r="H22" s="27"/>
    </row>
    <row r="23" spans="1:8" ht="15" x14ac:dyDescent="0.15">
      <c r="A23" t="s">
        <v>55</v>
      </c>
    </row>
    <row r="33" spans="1:6" x14ac:dyDescent="0.15">
      <c r="A33" s="46" t="s">
        <v>22</v>
      </c>
      <c r="B33" s="46"/>
    </row>
    <row r="34" spans="1:6" x14ac:dyDescent="0.15">
      <c r="A34" t="s">
        <v>23</v>
      </c>
      <c r="B34" s="9">
        <f>SUM(E8)*F34</f>
        <v>73125</v>
      </c>
      <c r="D34" t="s">
        <v>46</v>
      </c>
      <c r="F34">
        <v>0.65</v>
      </c>
    </row>
    <row r="35" spans="1:6" x14ac:dyDescent="0.15">
      <c r="A35" t="s">
        <v>24</v>
      </c>
      <c r="B35" s="9">
        <f ca="1">C13*SUM(OFFSET(C$56, MATCH($G$3,$A$57:$A$60,0), 0))</f>
        <v>1500</v>
      </c>
    </row>
    <row r="36" spans="1:6" x14ac:dyDescent="0.15">
      <c r="A36" t="s">
        <v>5</v>
      </c>
      <c r="B36" s="9">
        <f t="shared" ref="B36:B41" ca="1" si="1">SUM(OFFSET($F$45, MATCH(B14, A$46:A$53, 0), 0)*C14)</f>
        <v>3750</v>
      </c>
    </row>
    <row r="37" spans="1:6" x14ac:dyDescent="0.15">
      <c r="A37" t="s">
        <v>6</v>
      </c>
      <c r="B37" s="9">
        <f t="shared" ca="1" si="1"/>
        <v>6000</v>
      </c>
      <c r="E37" s="35"/>
    </row>
    <row r="38" spans="1:6" x14ac:dyDescent="0.15">
      <c r="A38" t="s">
        <v>7</v>
      </c>
      <c r="B38" s="9">
        <f t="shared" ca="1" si="1"/>
        <v>525</v>
      </c>
    </row>
    <row r="39" spans="1:6" x14ac:dyDescent="0.15">
      <c r="A39" t="s">
        <v>8</v>
      </c>
      <c r="B39" s="9">
        <f t="shared" ca="1" si="1"/>
        <v>525</v>
      </c>
    </row>
    <row r="40" spans="1:6" x14ac:dyDescent="0.15">
      <c r="A40" t="s">
        <v>9</v>
      </c>
      <c r="B40" s="9">
        <f t="shared" ca="1" si="1"/>
        <v>393.75</v>
      </c>
      <c r="C40" s="23" t="s">
        <v>50</v>
      </c>
      <c r="D40" s="36">
        <f ca="1">SUM(OFFSET(B$56, MATCH($G3,$A$57:$A$60,0), 0))</f>
        <v>270</v>
      </c>
    </row>
    <row r="41" spans="1:6" x14ac:dyDescent="0.15">
      <c r="A41" t="s">
        <v>10</v>
      </c>
      <c r="B41" s="9">
        <f t="shared" ca="1" si="1"/>
        <v>393.75</v>
      </c>
      <c r="C41" s="49" t="s">
        <v>26</v>
      </c>
      <c r="D41" s="49"/>
      <c r="E41" s="45" t="s">
        <v>28</v>
      </c>
      <c r="F41" s="50"/>
    </row>
    <row r="42" spans="1:6" x14ac:dyDescent="0.15">
      <c r="B42" s="11">
        <f ca="1">SUM(B34:B41)</f>
        <v>86212.5</v>
      </c>
      <c r="C42" s="47">
        <f ca="1">D40*C13</f>
        <v>8100</v>
      </c>
      <c r="D42" s="48"/>
      <c r="E42" s="51">
        <f ca="1">SUM(C42-B42)</f>
        <v>-78112.5</v>
      </c>
      <c r="F42" s="48"/>
    </row>
    <row r="44" spans="1:6" x14ac:dyDescent="0.15">
      <c r="A44" s="1" t="s">
        <v>12</v>
      </c>
      <c r="B44" s="45" t="s">
        <v>20</v>
      </c>
      <c r="C44" s="45"/>
      <c r="D44" s="45"/>
      <c r="F44" s="1" t="s">
        <v>25</v>
      </c>
    </row>
    <row r="45" spans="1:6" x14ac:dyDescent="0.15">
      <c r="B45" s="3" t="s">
        <v>0</v>
      </c>
      <c r="C45" s="3" t="s">
        <v>1</v>
      </c>
      <c r="D45" s="3" t="s">
        <v>41</v>
      </c>
      <c r="E45" s="3" t="s">
        <v>2</v>
      </c>
      <c r="F45" s="14"/>
    </row>
    <row r="46" spans="1:6" x14ac:dyDescent="0.15">
      <c r="A46" t="s">
        <v>13</v>
      </c>
      <c r="B46" s="7">
        <v>0.01</v>
      </c>
      <c r="C46" s="5">
        <v>0.02</v>
      </c>
      <c r="D46" s="5">
        <v>0.02</v>
      </c>
      <c r="E46" s="5">
        <v>0.02</v>
      </c>
      <c r="F46" s="10">
        <v>0.5</v>
      </c>
    </row>
    <row r="47" spans="1:6" x14ac:dyDescent="0.15">
      <c r="A47" t="s">
        <v>14</v>
      </c>
      <c r="B47" s="8">
        <v>0.19</v>
      </c>
      <c r="C47" s="6">
        <v>0.06</v>
      </c>
      <c r="D47" s="6">
        <v>0.04</v>
      </c>
      <c r="E47" s="6">
        <v>0.03</v>
      </c>
      <c r="F47" s="10">
        <v>4</v>
      </c>
    </row>
    <row r="48" spans="1:6" x14ac:dyDescent="0.15">
      <c r="A48" t="s">
        <v>15</v>
      </c>
      <c r="B48" s="8">
        <v>0.2</v>
      </c>
      <c r="C48" s="6">
        <v>0.1</v>
      </c>
      <c r="D48" s="6">
        <v>0.08</v>
      </c>
      <c r="E48" s="6">
        <v>0.04</v>
      </c>
      <c r="F48" s="10">
        <v>0.35</v>
      </c>
    </row>
    <row r="49" spans="1:12" x14ac:dyDescent="0.15">
      <c r="A49" t="s">
        <v>16</v>
      </c>
      <c r="B49" s="8">
        <v>0.45</v>
      </c>
      <c r="C49" s="6">
        <v>0.13</v>
      </c>
      <c r="D49" s="6">
        <v>0.11</v>
      </c>
      <c r="E49" s="6">
        <v>0.1</v>
      </c>
      <c r="F49" s="10">
        <v>0.35</v>
      </c>
    </row>
    <row r="50" spans="1:12" x14ac:dyDescent="0.15">
      <c r="A50" t="s">
        <v>17</v>
      </c>
      <c r="B50" s="8">
        <v>0.1</v>
      </c>
      <c r="C50" s="6">
        <v>0.3</v>
      </c>
      <c r="D50" s="6">
        <v>0.35</v>
      </c>
      <c r="E50" s="6">
        <v>0.5</v>
      </c>
      <c r="F50" s="10">
        <v>0.65</v>
      </c>
    </row>
    <row r="51" spans="1:12" x14ac:dyDescent="0.15">
      <c r="A51" t="s">
        <v>18</v>
      </c>
      <c r="B51" s="8">
        <v>0.05</v>
      </c>
      <c r="C51" s="6">
        <v>0.25</v>
      </c>
      <c r="D51" s="6">
        <v>0.35</v>
      </c>
      <c r="E51" s="6">
        <v>0.4</v>
      </c>
      <c r="F51" s="10">
        <v>0.8</v>
      </c>
    </row>
    <row r="52" spans="1:12" x14ac:dyDescent="0.15">
      <c r="A52" t="s">
        <v>19</v>
      </c>
      <c r="B52" s="8">
        <v>0.25</v>
      </c>
      <c r="C52" s="6">
        <v>0.8</v>
      </c>
      <c r="D52" s="6">
        <v>0.9</v>
      </c>
      <c r="E52" s="6">
        <v>0.9</v>
      </c>
      <c r="F52" s="10">
        <v>1.25</v>
      </c>
    </row>
    <row r="53" spans="1:12" x14ac:dyDescent="0.15">
      <c r="A53" t="s">
        <v>47</v>
      </c>
      <c r="B53" s="8">
        <v>0.95</v>
      </c>
      <c r="C53" s="6">
        <v>0.45</v>
      </c>
      <c r="D53" s="6">
        <v>0.6</v>
      </c>
      <c r="E53" s="6">
        <v>0.1</v>
      </c>
      <c r="F53" s="10">
        <v>0.1</v>
      </c>
    </row>
    <row r="54" spans="1:12" x14ac:dyDescent="0.15">
      <c r="B54" s="6"/>
      <c r="C54" s="6"/>
      <c r="D54" s="6"/>
      <c r="E54" s="22"/>
    </row>
    <row r="56" spans="1:12" x14ac:dyDescent="0.15">
      <c r="A56" s="1" t="s">
        <v>58</v>
      </c>
      <c r="B56" t="s">
        <v>26</v>
      </c>
      <c r="C56" t="s">
        <v>63</v>
      </c>
      <c r="D56" t="s">
        <v>64</v>
      </c>
      <c r="G56" t="s">
        <v>73</v>
      </c>
      <c r="H56" t="s">
        <v>68</v>
      </c>
      <c r="I56" t="s">
        <v>67</v>
      </c>
      <c r="J56" t="s">
        <v>69</v>
      </c>
      <c r="K56" t="s">
        <v>70</v>
      </c>
      <c r="L56" t="s">
        <v>66</v>
      </c>
    </row>
    <row r="57" spans="1:12" x14ac:dyDescent="0.15">
      <c r="A57" t="s">
        <v>59</v>
      </c>
      <c r="B57" s="9">
        <v>270</v>
      </c>
      <c r="C57" s="9">
        <v>50</v>
      </c>
      <c r="D57">
        <f>4*(0.012*($E$8*0.0283168)^(1/3)+0.107)</f>
        <v>1.1342744072628002</v>
      </c>
      <c r="G57" t="s">
        <v>72</v>
      </c>
      <c r="H57">
        <v>1000</v>
      </c>
      <c r="I57" s="44">
        <v>100000</v>
      </c>
      <c r="J57">
        <v>0.375</v>
      </c>
      <c r="K57">
        <v>0.88900000000000001</v>
      </c>
      <c r="L57" s="30">
        <f>(K57-J57)/(LOG10(I57/H57))*(LOG10($E$8/H57))+J57</f>
        <v>0.90214619826897702</v>
      </c>
    </row>
    <row r="58" spans="1:12" x14ac:dyDescent="0.15">
      <c r="A58" t="s">
        <v>60</v>
      </c>
      <c r="B58" s="9">
        <v>270</v>
      </c>
      <c r="C58" s="9">
        <v>10</v>
      </c>
      <c r="D58">
        <f>5*(0.012*($E$8*0.0283168)^(1/3)+0.107)</f>
        <v>1.4178430090785001</v>
      </c>
      <c r="H58" s="44">
        <v>10000</v>
      </c>
      <c r="I58" s="44">
        <v>1000000</v>
      </c>
      <c r="J58">
        <v>1</v>
      </c>
      <c r="K58">
        <v>2.2000000000000002</v>
      </c>
      <c r="L58" s="30">
        <f>(K58-J58)/(LOG10(I58/H58))*(LOG10($E$8/H58))+J58</f>
        <v>1.6306915134684288</v>
      </c>
    </row>
    <row r="59" spans="1:12" x14ac:dyDescent="0.15">
      <c r="A59" t="s">
        <v>61</v>
      </c>
      <c r="B59" s="9">
        <v>300</v>
      </c>
      <c r="C59" s="9">
        <v>50</v>
      </c>
      <c r="D59">
        <f>5*(0.012*($E$8*0.0283168)^(1/3)+0.107)</f>
        <v>1.4178430090785001</v>
      </c>
      <c r="H59" s="44">
        <v>10000</v>
      </c>
      <c r="I59" s="44">
        <v>500000</v>
      </c>
      <c r="J59">
        <v>0.89100000000000001</v>
      </c>
      <c r="K59">
        <v>1.4</v>
      </c>
      <c r="L59" s="30">
        <f>(K59-J59)/(LOG10(I59/H59))*(LOG10($E$8/H59))+J59</f>
        <v>1.2059182343185728</v>
      </c>
    </row>
    <row r="60" spans="1:12" x14ac:dyDescent="0.15">
      <c r="A60" t="s">
        <v>62</v>
      </c>
      <c r="B60" s="9">
        <v>300</v>
      </c>
      <c r="C60" s="9">
        <v>50</v>
      </c>
      <c r="D60">
        <f>6*(0.012*($E$8*0.0283168)^(1/3)+0.107)</f>
        <v>1.7014116108942003</v>
      </c>
      <c r="H60" s="44">
        <v>100000</v>
      </c>
      <c r="I60" s="44">
        <v>1000000</v>
      </c>
      <c r="J60">
        <v>1.9</v>
      </c>
      <c r="K60">
        <v>2.2000000000000002</v>
      </c>
      <c r="L60" s="30">
        <f>(K60-J60)/(LOG10(I60/H60))*(LOG10($E$8/H60))+J60</f>
        <v>1.9153457567342143</v>
      </c>
    </row>
    <row r="350" spans="3:3" x14ac:dyDescent="0.15">
      <c r="C350" s="16"/>
    </row>
    <row r="351" spans="3:3" x14ac:dyDescent="0.15">
      <c r="C351" s="16"/>
    </row>
    <row r="352" spans="3:3" x14ac:dyDescent="0.15">
      <c r="C352" s="16"/>
    </row>
    <row r="353" spans="3:3" x14ac:dyDescent="0.15">
      <c r="C353" s="16"/>
    </row>
    <row r="354" spans="3:3" x14ac:dyDescent="0.15">
      <c r="C354" s="16"/>
    </row>
    <row r="355" spans="3:3" x14ac:dyDescent="0.15">
      <c r="C355" s="16"/>
    </row>
    <row r="356" spans="3:3" x14ac:dyDescent="0.15">
      <c r="C356" s="16"/>
    </row>
    <row r="357" spans="3:3" x14ac:dyDescent="0.15">
      <c r="C357" s="16"/>
    </row>
    <row r="358" spans="3:3" x14ac:dyDescent="0.15">
      <c r="C358" s="16"/>
    </row>
    <row r="359" spans="3:3" x14ac:dyDescent="0.15">
      <c r="C359" s="16"/>
    </row>
    <row r="360" spans="3:3" x14ac:dyDescent="0.15">
      <c r="C360" s="16"/>
    </row>
    <row r="361" spans="3:3" x14ac:dyDescent="0.15">
      <c r="C361" s="16"/>
    </row>
    <row r="362" spans="3:3" x14ac:dyDescent="0.15">
      <c r="C362" s="16"/>
    </row>
    <row r="363" spans="3:3" x14ac:dyDescent="0.15">
      <c r="C363" s="16"/>
    </row>
    <row r="364" spans="3:3" x14ac:dyDescent="0.15">
      <c r="C364" s="16"/>
    </row>
    <row r="365" spans="3:3" x14ac:dyDescent="0.15">
      <c r="C365" s="16"/>
    </row>
    <row r="366" spans="3:3" x14ac:dyDescent="0.15">
      <c r="C366" s="16"/>
    </row>
    <row r="367" spans="3:3" x14ac:dyDescent="0.15">
      <c r="C367" s="16"/>
    </row>
    <row r="368" spans="3:3" x14ac:dyDescent="0.15">
      <c r="C368" s="16"/>
    </row>
    <row r="369" spans="3:3" x14ac:dyDescent="0.15">
      <c r="C369" s="16"/>
    </row>
    <row r="370" spans="3:3" x14ac:dyDescent="0.15">
      <c r="C370" s="16"/>
    </row>
    <row r="371" spans="3:3" x14ac:dyDescent="0.15">
      <c r="C371" s="16"/>
    </row>
    <row r="372" spans="3:3" x14ac:dyDescent="0.15">
      <c r="C372" s="16"/>
    </row>
    <row r="373" spans="3:3" x14ac:dyDescent="0.15">
      <c r="C373" s="16"/>
    </row>
    <row r="374" spans="3:3" x14ac:dyDescent="0.15">
      <c r="C374" s="16"/>
    </row>
    <row r="375" spans="3:3" x14ac:dyDescent="0.15">
      <c r="C375" s="16"/>
    </row>
    <row r="376" spans="3:3" x14ac:dyDescent="0.15">
      <c r="C376" s="16"/>
    </row>
    <row r="377" spans="3:3" x14ac:dyDescent="0.15">
      <c r="C377" s="16"/>
    </row>
    <row r="378" spans="3:3" x14ac:dyDescent="0.15">
      <c r="C378" s="16"/>
    </row>
    <row r="379" spans="3:3" x14ac:dyDescent="0.15">
      <c r="C379" s="16"/>
    </row>
    <row r="380" spans="3:3" x14ac:dyDescent="0.15">
      <c r="C380" s="16"/>
    </row>
    <row r="381" spans="3:3" x14ac:dyDescent="0.15">
      <c r="C381" s="16"/>
    </row>
    <row r="382" spans="3:3" x14ac:dyDescent="0.15">
      <c r="C382" s="16"/>
    </row>
    <row r="383" spans="3:3" x14ac:dyDescent="0.15">
      <c r="C383" s="16"/>
    </row>
    <row r="384" spans="3:3" x14ac:dyDescent="0.15">
      <c r="C384" s="16"/>
    </row>
    <row r="385" spans="3:3" x14ac:dyDescent="0.15">
      <c r="C385" s="16"/>
    </row>
    <row r="386" spans="3:3" x14ac:dyDescent="0.15">
      <c r="C386" s="16"/>
    </row>
    <row r="387" spans="3:3" x14ac:dyDescent="0.15">
      <c r="C387" s="16"/>
    </row>
    <row r="388" spans="3:3" x14ac:dyDescent="0.15">
      <c r="C388" s="16"/>
    </row>
    <row r="389" spans="3:3" x14ac:dyDescent="0.15">
      <c r="C389" s="16"/>
    </row>
    <row r="390" spans="3:3" x14ac:dyDescent="0.15">
      <c r="C390" s="16"/>
    </row>
    <row r="391" spans="3:3" x14ac:dyDescent="0.15">
      <c r="C391" s="16"/>
    </row>
    <row r="392" spans="3:3" x14ac:dyDescent="0.15">
      <c r="C392" s="16"/>
    </row>
    <row r="393" spans="3:3" x14ac:dyDescent="0.15">
      <c r="C393" s="16"/>
    </row>
    <row r="394" spans="3:3" x14ac:dyDescent="0.15">
      <c r="C394" s="16"/>
    </row>
    <row r="395" spans="3:3" x14ac:dyDescent="0.15">
      <c r="C395" s="16"/>
    </row>
    <row r="396" spans="3:3" x14ac:dyDescent="0.15">
      <c r="C396" s="16"/>
    </row>
    <row r="397" spans="3:3" x14ac:dyDescent="0.15">
      <c r="C397" s="16"/>
    </row>
    <row r="398" spans="3:3" x14ac:dyDescent="0.15">
      <c r="C398" s="16"/>
    </row>
    <row r="399" spans="3:3" x14ac:dyDescent="0.15">
      <c r="C399" s="16"/>
    </row>
    <row r="400" spans="3:3" x14ac:dyDescent="0.15">
      <c r="C400" s="16"/>
    </row>
    <row r="401" spans="3:3" x14ac:dyDescent="0.15">
      <c r="C401" s="16"/>
    </row>
    <row r="402" spans="3:3" x14ac:dyDescent="0.15">
      <c r="C402" s="16"/>
    </row>
    <row r="403" spans="3:3" x14ac:dyDescent="0.15">
      <c r="C403" s="16"/>
    </row>
    <row r="404" spans="3:3" x14ac:dyDescent="0.15">
      <c r="C404" s="16"/>
    </row>
    <row r="405" spans="3:3" x14ac:dyDescent="0.15">
      <c r="C405" s="16"/>
    </row>
    <row r="406" spans="3:3" x14ac:dyDescent="0.15">
      <c r="C406" s="16"/>
    </row>
    <row r="407" spans="3:3" x14ac:dyDescent="0.15">
      <c r="C407" s="16"/>
    </row>
    <row r="408" spans="3:3" x14ac:dyDescent="0.15">
      <c r="C408" s="16"/>
    </row>
    <row r="409" spans="3:3" x14ac:dyDescent="0.15">
      <c r="C409" s="16"/>
    </row>
    <row r="410" spans="3:3" x14ac:dyDescent="0.15">
      <c r="C410" s="16"/>
    </row>
    <row r="411" spans="3:3" x14ac:dyDescent="0.15">
      <c r="C411" s="16"/>
    </row>
    <row r="412" spans="3:3" x14ac:dyDescent="0.15">
      <c r="C412" s="16"/>
    </row>
    <row r="413" spans="3:3" x14ac:dyDescent="0.15">
      <c r="C413" s="16"/>
    </row>
    <row r="414" spans="3:3" x14ac:dyDescent="0.15">
      <c r="C414" s="16"/>
    </row>
    <row r="415" spans="3:3" x14ac:dyDescent="0.15">
      <c r="C415" s="16"/>
    </row>
    <row r="416" spans="3:3" x14ac:dyDescent="0.15">
      <c r="C416" s="16"/>
    </row>
    <row r="417" spans="3:3" x14ac:dyDescent="0.15">
      <c r="C417" s="16"/>
    </row>
    <row r="418" spans="3:3" x14ac:dyDescent="0.15">
      <c r="C418" s="16"/>
    </row>
    <row r="419" spans="3:3" x14ac:dyDescent="0.15">
      <c r="C419" s="16"/>
    </row>
    <row r="420" spans="3:3" x14ac:dyDescent="0.15">
      <c r="C420" s="16"/>
    </row>
    <row r="421" spans="3:3" x14ac:dyDescent="0.15">
      <c r="C421" s="16"/>
    </row>
    <row r="422" spans="3:3" x14ac:dyDescent="0.15">
      <c r="C422" s="16"/>
    </row>
  </sheetData>
  <mergeCells count="7">
    <mergeCell ref="D11:F11"/>
    <mergeCell ref="B44:D44"/>
    <mergeCell ref="A33:B33"/>
    <mergeCell ref="C42:D42"/>
    <mergeCell ref="C41:D41"/>
    <mergeCell ref="E41:F41"/>
    <mergeCell ref="E42:F42"/>
  </mergeCells>
  <phoneticPr fontId="7" type="noConversion"/>
  <conditionalFormatting sqref="G21">
    <cfRule type="expression" dxfId="7" priority="4" stopIfTrue="1">
      <formula>ABS(G21-G4) &gt; 0.05</formula>
    </cfRule>
  </conditionalFormatting>
  <conditionalFormatting sqref="D21">
    <cfRule type="expression" dxfId="6" priority="3" stopIfTrue="1">
      <formula>ABS(D21-(G4+0.2)) &gt; 0.05</formula>
    </cfRule>
  </conditionalFormatting>
  <conditionalFormatting sqref="H5:J5">
    <cfRule type="expression" dxfId="4" priority="2" stopIfTrue="1">
      <formula>ABS(G4-J5)&gt;0.15</formula>
    </cfRule>
  </conditionalFormatting>
  <conditionalFormatting sqref="J5">
    <cfRule type="expression" dxfId="5" priority="1" stopIfTrue="1">
      <formula>ABS(J5-G4)&gt;0.15</formula>
    </cfRule>
  </conditionalFormatting>
  <dataValidations disablePrompts="1" count="2">
    <dataValidation type="list" allowBlank="1" showInputMessage="1" showErrorMessage="1" sqref="B14:B19">
      <formula1>$A$46:$A$53</formula1>
    </dataValidation>
    <dataValidation type="list" allowBlank="1" showInputMessage="1" showErrorMessage="1" sqref="G3">
      <formula1>$A$57:$A$60</formula1>
    </dataValidation>
  </dataValidations>
  <pageMargins left="0.5" right="0.5" top="0.5" bottom="0.5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zoomScale="125" zoomScaleNormal="100" workbookViewId="0">
      <selection activeCell="B2" sqref="B2:E10"/>
    </sheetView>
  </sheetViews>
  <sheetFormatPr baseColWidth="10" defaultRowHeight="13" x14ac:dyDescent="0.15"/>
  <cols>
    <col min="5" max="5" width="9.33203125" customWidth="1"/>
  </cols>
  <sheetData>
    <row r="1" spans="1:6" x14ac:dyDescent="0.15">
      <c r="B1" s="1"/>
      <c r="C1" s="1" t="s">
        <v>32</v>
      </c>
      <c r="D1" s="1"/>
      <c r="E1" s="1"/>
    </row>
    <row r="2" spans="1:6" x14ac:dyDescent="0.15">
      <c r="A2" s="17" t="s">
        <v>36</v>
      </c>
      <c r="B2" s="2" t="s">
        <v>33</v>
      </c>
      <c r="C2" s="2" t="s">
        <v>34</v>
      </c>
      <c r="D2" s="2" t="s">
        <v>35</v>
      </c>
      <c r="E2" s="19" t="s">
        <v>40</v>
      </c>
      <c r="F2" s="19" t="s">
        <v>44</v>
      </c>
    </row>
    <row r="3" spans="1:6" x14ac:dyDescent="0.15">
      <c r="A3" s="18">
        <f t="shared" ref="A3:A15" si="0">SUM(B3:D3)</f>
        <v>1</v>
      </c>
      <c r="B3" s="16">
        <v>0</v>
      </c>
      <c r="C3" s="16">
        <v>0</v>
      </c>
      <c r="D3" s="16">
        <v>1</v>
      </c>
      <c r="E3" s="15">
        <f>Sheet1!C$10/2*SQRT( (B3/Sheet1!B$8)^2+(C3/Sheet1!C$8)^2+(D3/Sheet1!D$8)^2)</f>
        <v>38</v>
      </c>
      <c r="F3">
        <v>1</v>
      </c>
    </row>
    <row r="4" spans="1:6" x14ac:dyDescent="0.15">
      <c r="A4" s="18">
        <f t="shared" si="0"/>
        <v>1</v>
      </c>
      <c r="B4" s="16">
        <v>0</v>
      </c>
      <c r="C4" s="16">
        <v>1</v>
      </c>
      <c r="D4" s="16">
        <v>0</v>
      </c>
      <c r="E4" s="15">
        <f>Sheet1!C$10/2*SQRT( (B4/Sheet1!B$8)^2+(C4/Sheet1!C$8)^2+(D4/Sheet1!D$8)^2)</f>
        <v>7.6000000000000005</v>
      </c>
      <c r="F4">
        <v>1</v>
      </c>
    </row>
    <row r="5" spans="1:6" x14ac:dyDescent="0.15">
      <c r="A5" s="18">
        <f t="shared" si="0"/>
        <v>1</v>
      </c>
      <c r="B5" s="16">
        <v>1</v>
      </c>
      <c r="C5" s="16">
        <v>0</v>
      </c>
      <c r="D5" s="16">
        <v>0</v>
      </c>
      <c r="E5" s="15">
        <f>Sheet1!C$10/2*SQRT( (B5/Sheet1!B$8)^2+(C5/Sheet1!C$8)^2+(D5/Sheet1!D$8)^2)</f>
        <v>5.7</v>
      </c>
      <c r="F5">
        <v>1</v>
      </c>
    </row>
    <row r="6" spans="1:6" x14ac:dyDescent="0.15">
      <c r="A6" s="18">
        <f t="shared" si="0"/>
        <v>2</v>
      </c>
      <c r="B6" s="16">
        <v>0</v>
      </c>
      <c r="C6" s="16">
        <v>0</v>
      </c>
      <c r="D6" s="16">
        <v>2</v>
      </c>
      <c r="E6" s="15">
        <f>Sheet1!C$10/2*SQRT( (B6/Sheet1!B$8)^2+(C6/Sheet1!C$8)^2+(D6/Sheet1!D$8)^2)</f>
        <v>76</v>
      </c>
      <c r="F6">
        <v>1</v>
      </c>
    </row>
    <row r="7" spans="1:6" x14ac:dyDescent="0.15">
      <c r="A7" s="18">
        <f t="shared" si="0"/>
        <v>2</v>
      </c>
      <c r="B7" s="16">
        <v>0</v>
      </c>
      <c r="C7" s="16">
        <v>1</v>
      </c>
      <c r="D7" s="16">
        <v>1</v>
      </c>
      <c r="E7" s="15">
        <f>Sheet1!C$10/2*SQRT( (B7/Sheet1!B$8)^2+(C7/Sheet1!C$8)^2+(D7/Sheet1!D$8)^2)</f>
        <v>38.752548303305161</v>
      </c>
      <c r="F7">
        <v>1</v>
      </c>
    </row>
    <row r="8" spans="1:6" x14ac:dyDescent="0.15">
      <c r="A8" s="18">
        <f t="shared" si="0"/>
        <v>2</v>
      </c>
      <c r="B8" s="16">
        <v>0</v>
      </c>
      <c r="C8" s="16">
        <v>2</v>
      </c>
      <c r="D8" s="16">
        <v>0</v>
      </c>
      <c r="E8" s="15">
        <f>Sheet1!C$10/2*SQRT( (B8/Sheet1!B$8)^2+(C8/Sheet1!C$8)^2+(D8/Sheet1!D$8)^2)</f>
        <v>15.200000000000001</v>
      </c>
      <c r="F8">
        <v>1</v>
      </c>
    </row>
    <row r="9" spans="1:6" x14ac:dyDescent="0.15">
      <c r="A9" s="18">
        <f t="shared" si="0"/>
        <v>2</v>
      </c>
      <c r="B9" s="16">
        <v>1</v>
      </c>
      <c r="C9" s="16">
        <v>0</v>
      </c>
      <c r="D9" s="16">
        <v>1</v>
      </c>
      <c r="E9" s="15">
        <f>Sheet1!C$10/2*SQRT( (B9/Sheet1!B$8)^2+(C9/Sheet1!C$8)^2+(D9/Sheet1!D$8)^2)</f>
        <v>38.425121990697704</v>
      </c>
      <c r="F9">
        <v>1</v>
      </c>
    </row>
    <row r="10" spans="1:6" x14ac:dyDescent="0.15">
      <c r="A10" s="18">
        <f t="shared" si="0"/>
        <v>2</v>
      </c>
      <c r="B10" s="16">
        <v>1</v>
      </c>
      <c r="C10" s="16">
        <v>1</v>
      </c>
      <c r="D10" s="16">
        <v>0</v>
      </c>
      <c r="E10" s="15">
        <f>Sheet1!C$10/2*SQRT( (B10/Sheet1!B$8)^2+(C10/Sheet1!C$8)^2+(D10/Sheet1!D$8)^2)</f>
        <v>9.5000000000000018</v>
      </c>
      <c r="F10">
        <v>1</v>
      </c>
    </row>
    <row r="11" spans="1:6" x14ac:dyDescent="0.15">
      <c r="A11" s="18">
        <f t="shared" si="0"/>
        <v>2</v>
      </c>
      <c r="B11" s="16">
        <v>2</v>
      </c>
      <c r="C11" s="16">
        <v>0</v>
      </c>
      <c r="D11" s="16">
        <v>0</v>
      </c>
      <c r="E11" s="15">
        <f>Sheet1!C$10/2*SQRT( (B11/Sheet1!B$8)^2+(C11/Sheet1!C$8)^2+(D11/Sheet1!D$8)^2)</f>
        <v>11.4</v>
      </c>
      <c r="F11">
        <v>1</v>
      </c>
    </row>
    <row r="12" spans="1:6" x14ac:dyDescent="0.15">
      <c r="A12" s="18">
        <f t="shared" si="0"/>
        <v>3</v>
      </c>
      <c r="B12" s="16">
        <v>0</v>
      </c>
      <c r="C12" s="16">
        <v>0</v>
      </c>
      <c r="D12" s="16">
        <v>3</v>
      </c>
      <c r="E12" s="15">
        <f>Sheet1!C$10/2*SQRT( (B12/Sheet1!B$8)^2+(C12/Sheet1!C$8)^2+(D12/Sheet1!D$8)^2)</f>
        <v>114</v>
      </c>
      <c r="F12">
        <v>1</v>
      </c>
    </row>
    <row r="13" spans="1:6" x14ac:dyDescent="0.15">
      <c r="A13" s="18">
        <f t="shared" si="0"/>
        <v>3</v>
      </c>
      <c r="B13" s="16">
        <v>0</v>
      </c>
      <c r="C13" s="16">
        <v>1</v>
      </c>
      <c r="D13" s="16">
        <v>2</v>
      </c>
      <c r="E13" s="15">
        <f>Sheet1!C$10/2*SQRT( (B13/Sheet1!B$8)^2+(C13/Sheet1!C$8)^2+(D13/Sheet1!D$8)^2)</f>
        <v>76.379054720518766</v>
      </c>
      <c r="F13">
        <v>1</v>
      </c>
    </row>
    <row r="14" spans="1:6" x14ac:dyDescent="0.15">
      <c r="A14" s="18">
        <f t="shared" si="0"/>
        <v>3</v>
      </c>
      <c r="B14" s="16">
        <v>0</v>
      </c>
      <c r="C14" s="16">
        <v>2</v>
      </c>
      <c r="D14" s="16">
        <v>1</v>
      </c>
      <c r="E14" s="15">
        <f>Sheet1!C$10/2*SQRT( (B14/Sheet1!B$8)^2+(C14/Sheet1!C$8)^2+(D14/Sheet1!D$8)^2)</f>
        <v>40.927252534222234</v>
      </c>
      <c r="F14">
        <v>1</v>
      </c>
    </row>
    <row r="15" spans="1:6" x14ac:dyDescent="0.15">
      <c r="A15" s="18">
        <f t="shared" si="0"/>
        <v>3</v>
      </c>
      <c r="B15" s="16">
        <v>0</v>
      </c>
      <c r="C15" s="16">
        <v>3</v>
      </c>
      <c r="D15" s="16">
        <v>0</v>
      </c>
      <c r="E15" s="15">
        <f>Sheet1!C$10/2*SQRT( (B15/Sheet1!B$8)^2+(C15/Sheet1!C$8)^2+(D15/Sheet1!D$8)^2)</f>
        <v>22.8</v>
      </c>
      <c r="F15">
        <v>1</v>
      </c>
    </row>
    <row r="16" spans="1:6" x14ac:dyDescent="0.15">
      <c r="A16" s="18">
        <v>3</v>
      </c>
      <c r="B16" s="16">
        <v>1</v>
      </c>
      <c r="C16" s="16">
        <v>1</v>
      </c>
      <c r="D16" s="16">
        <v>1</v>
      </c>
      <c r="E16" s="15">
        <f>Sheet1!C$10/2*SQRT( (B16/Sheet1!B$8)^2+(C16/Sheet1!C$8)^2+(D16/Sheet1!D$8)^2)</f>
        <v>39.169503443367773</v>
      </c>
      <c r="F16">
        <v>1</v>
      </c>
    </row>
    <row r="17" spans="1:6" x14ac:dyDescent="0.15">
      <c r="A17" s="18">
        <f t="shared" ref="A17:A48" si="1">SUM(B17:D17)</f>
        <v>3</v>
      </c>
      <c r="B17" s="16">
        <v>1</v>
      </c>
      <c r="C17" s="16">
        <v>0</v>
      </c>
      <c r="D17" s="16">
        <v>2</v>
      </c>
      <c r="E17" s="15">
        <f>Sheet1!C$10/2*SQRT( (B17/Sheet1!B$8)^2+(C17/Sheet1!C$8)^2+(D17/Sheet1!D$8)^2)</f>
        <v>76.213450256499996</v>
      </c>
      <c r="F17">
        <v>1</v>
      </c>
    </row>
    <row r="18" spans="1:6" x14ac:dyDescent="0.15">
      <c r="A18" s="18">
        <f t="shared" si="1"/>
        <v>3</v>
      </c>
      <c r="B18" s="16">
        <v>1</v>
      </c>
      <c r="C18" s="16">
        <v>2</v>
      </c>
      <c r="D18" s="16">
        <v>0</v>
      </c>
      <c r="E18" s="15">
        <f>Sheet1!C$10/2*SQRT( (B18/Sheet1!B$8)^2+(C18/Sheet1!C$8)^2+(D18/Sheet1!D$8)^2)</f>
        <v>16.233607116103311</v>
      </c>
      <c r="F18">
        <v>1</v>
      </c>
    </row>
    <row r="19" spans="1:6" x14ac:dyDescent="0.15">
      <c r="A19" s="18">
        <f t="shared" si="1"/>
        <v>3</v>
      </c>
      <c r="B19" s="16">
        <v>2</v>
      </c>
      <c r="C19" s="16">
        <v>0</v>
      </c>
      <c r="D19" s="16">
        <v>1</v>
      </c>
      <c r="E19" s="15">
        <f>Sheet1!C$10/2*SQRT( (B19/Sheet1!B$8)^2+(C19/Sheet1!C$8)^2+(D19/Sheet1!D$8)^2)</f>
        <v>39.673164733860091</v>
      </c>
      <c r="F19">
        <v>1</v>
      </c>
    </row>
    <row r="20" spans="1:6" x14ac:dyDescent="0.15">
      <c r="A20" s="18">
        <f t="shared" si="1"/>
        <v>3</v>
      </c>
      <c r="B20" s="16">
        <v>2</v>
      </c>
      <c r="C20" s="16">
        <v>1</v>
      </c>
      <c r="D20" s="16">
        <v>0</v>
      </c>
      <c r="E20" s="15">
        <f>Sheet1!C$10/2*SQRT( (B20/Sheet1!B$8)^2+(C20/Sheet1!C$8)^2+(D20/Sheet1!D$8)^2)</f>
        <v>13.70109484676316</v>
      </c>
      <c r="F20">
        <v>1</v>
      </c>
    </row>
    <row r="21" spans="1:6" x14ac:dyDescent="0.15">
      <c r="A21" s="18">
        <f t="shared" si="1"/>
        <v>3</v>
      </c>
      <c r="B21" s="16">
        <v>3</v>
      </c>
      <c r="C21" s="16">
        <v>0</v>
      </c>
      <c r="D21" s="16">
        <v>0</v>
      </c>
      <c r="E21" s="15">
        <f>Sheet1!C$10/2*SQRT( (B21/Sheet1!B$8)^2+(C21/Sheet1!C$8)^2+(D21/Sheet1!D$8)^2)</f>
        <v>17.099999999999998</v>
      </c>
      <c r="F21">
        <v>1</v>
      </c>
    </row>
    <row r="22" spans="1:6" x14ac:dyDescent="0.15">
      <c r="A22" s="18">
        <f t="shared" si="1"/>
        <v>4</v>
      </c>
      <c r="B22" s="16">
        <v>0</v>
      </c>
      <c r="C22" s="16">
        <v>0</v>
      </c>
      <c r="D22" s="16">
        <v>4</v>
      </c>
      <c r="E22" s="15">
        <f>Sheet1!C$10/2*SQRT( (B22/Sheet1!B$8)^2+(C22/Sheet1!C$8)^2+(D22/Sheet1!D$8)^2)</f>
        <v>152</v>
      </c>
      <c r="F22">
        <v>1</v>
      </c>
    </row>
    <row r="23" spans="1:6" x14ac:dyDescent="0.15">
      <c r="A23" s="18">
        <f t="shared" si="1"/>
        <v>4</v>
      </c>
      <c r="B23" s="16">
        <v>0</v>
      </c>
      <c r="C23" s="16">
        <v>1</v>
      </c>
      <c r="D23" s="16">
        <v>3</v>
      </c>
      <c r="E23" s="15">
        <f>Sheet1!C$10/2*SQRT( (B23/Sheet1!B$8)^2+(C23/Sheet1!C$8)^2+(D23/Sheet1!D$8)^2)</f>
        <v>114.25305247563411</v>
      </c>
      <c r="F23">
        <v>1</v>
      </c>
    </row>
    <row r="24" spans="1:6" x14ac:dyDescent="0.15">
      <c r="A24" s="18">
        <f t="shared" si="1"/>
        <v>4</v>
      </c>
      <c r="B24" s="16">
        <v>0</v>
      </c>
      <c r="C24" s="16">
        <v>2</v>
      </c>
      <c r="D24" s="16">
        <v>2</v>
      </c>
      <c r="E24" s="15">
        <f>Sheet1!C$10/2*SQRT( (B24/Sheet1!B$8)^2+(C24/Sheet1!C$8)^2+(D24/Sheet1!D$8)^2)</f>
        <v>77.505096606610323</v>
      </c>
      <c r="F24">
        <v>1</v>
      </c>
    </row>
    <row r="25" spans="1:6" x14ac:dyDescent="0.15">
      <c r="A25" s="18">
        <f t="shared" si="1"/>
        <v>4</v>
      </c>
      <c r="B25" s="16">
        <v>0</v>
      </c>
      <c r="C25" s="16">
        <v>3</v>
      </c>
      <c r="D25" s="16">
        <v>1</v>
      </c>
      <c r="E25" s="15">
        <f>Sheet1!C$10/2*SQRT( (B25/Sheet1!B$8)^2+(C25/Sheet1!C$8)^2+(D25/Sheet1!D$8)^2)</f>
        <v>44.315234400824281</v>
      </c>
      <c r="F25">
        <v>1</v>
      </c>
    </row>
    <row r="26" spans="1:6" x14ac:dyDescent="0.15">
      <c r="A26" s="18">
        <f t="shared" si="1"/>
        <v>4</v>
      </c>
      <c r="B26" s="16">
        <v>0</v>
      </c>
      <c r="C26" s="16">
        <v>4</v>
      </c>
      <c r="D26" s="16">
        <v>0</v>
      </c>
      <c r="E26" s="15">
        <f>Sheet1!C$10/2*SQRT( (B26/Sheet1!B$8)^2+(C26/Sheet1!C$8)^2+(D26/Sheet1!D$8)^2)</f>
        <v>30.400000000000002</v>
      </c>
      <c r="F26">
        <v>1</v>
      </c>
    </row>
    <row r="27" spans="1:6" x14ac:dyDescent="0.15">
      <c r="A27" s="18">
        <f t="shared" si="1"/>
        <v>4</v>
      </c>
      <c r="B27" s="16">
        <v>1</v>
      </c>
      <c r="C27" s="16">
        <v>1</v>
      </c>
      <c r="D27" s="16">
        <v>2</v>
      </c>
      <c r="E27" s="15">
        <f>Sheet1!C$10/2*SQRT( (B27/Sheet1!B$8)^2+(C27/Sheet1!C$8)^2+(D27/Sheet1!D$8)^2)</f>
        <v>76.591448608836217</v>
      </c>
      <c r="F27">
        <v>1</v>
      </c>
    </row>
    <row r="28" spans="1:6" x14ac:dyDescent="0.15">
      <c r="A28" s="18">
        <f t="shared" si="1"/>
        <v>4</v>
      </c>
      <c r="B28" s="16">
        <v>1</v>
      </c>
      <c r="C28" s="16">
        <v>2</v>
      </c>
      <c r="D28" s="16">
        <v>1</v>
      </c>
      <c r="E28" s="15">
        <f>Sheet1!C$10/2*SQRT( (B28/Sheet1!B$8)^2+(C28/Sheet1!C$8)^2+(D28/Sheet1!D$8)^2)</f>
        <v>41.322270024769935</v>
      </c>
      <c r="F28">
        <v>1</v>
      </c>
    </row>
    <row r="29" spans="1:6" x14ac:dyDescent="0.15">
      <c r="A29" s="18">
        <f t="shared" si="1"/>
        <v>4</v>
      </c>
      <c r="B29" s="16">
        <v>1</v>
      </c>
      <c r="C29" s="16">
        <v>0</v>
      </c>
      <c r="D29" s="16">
        <v>3</v>
      </c>
      <c r="E29" s="15">
        <f>Sheet1!C$10/2*SQRT( (B29/Sheet1!B$8)^2+(C29/Sheet1!C$8)^2+(D29/Sheet1!D$8)^2)</f>
        <v>114.14241104865449</v>
      </c>
      <c r="F29">
        <v>1</v>
      </c>
    </row>
    <row r="30" spans="1:6" x14ac:dyDescent="0.15">
      <c r="A30" s="18">
        <f t="shared" si="1"/>
        <v>4</v>
      </c>
      <c r="B30" s="16">
        <v>1</v>
      </c>
      <c r="C30" s="16">
        <v>3</v>
      </c>
      <c r="D30" s="16">
        <v>0</v>
      </c>
      <c r="E30" s="15">
        <f>Sheet1!C$10/2*SQRT( (B30/Sheet1!B$8)^2+(C30/Sheet1!C$8)^2+(D30/Sheet1!D$8)^2)</f>
        <v>23.501702066020666</v>
      </c>
      <c r="F30">
        <v>1</v>
      </c>
    </row>
    <row r="31" spans="1:6" x14ac:dyDescent="0.15">
      <c r="A31" s="18">
        <f t="shared" si="1"/>
        <v>4</v>
      </c>
      <c r="B31" s="16">
        <v>2</v>
      </c>
      <c r="C31" s="16">
        <v>1</v>
      </c>
      <c r="D31" s="16">
        <v>1</v>
      </c>
      <c r="E31" s="15">
        <f>Sheet1!C$10/2*SQRT( (B31/Sheet1!B$8)^2+(C31/Sheet1!C$8)^2+(D31/Sheet1!D$8)^2)</f>
        <v>40.394554088391672</v>
      </c>
      <c r="F31">
        <v>1</v>
      </c>
    </row>
    <row r="32" spans="1:6" x14ac:dyDescent="0.15">
      <c r="A32" s="18">
        <f t="shared" si="1"/>
        <v>4</v>
      </c>
      <c r="B32" s="16">
        <v>2</v>
      </c>
      <c r="C32" s="16">
        <v>0</v>
      </c>
      <c r="D32" s="16">
        <v>2</v>
      </c>
      <c r="E32" s="15">
        <f>Sheet1!C$10/2*SQRT( (B32/Sheet1!B$8)^2+(C32/Sheet1!C$8)^2+(D32/Sheet1!D$8)^2)</f>
        <v>76.850243981395408</v>
      </c>
      <c r="F32">
        <v>1</v>
      </c>
    </row>
    <row r="33" spans="1:6" x14ac:dyDescent="0.15">
      <c r="A33" s="18">
        <f t="shared" si="1"/>
        <v>4</v>
      </c>
      <c r="B33" s="16">
        <v>2</v>
      </c>
      <c r="C33" s="16">
        <v>2</v>
      </c>
      <c r="D33" s="16">
        <v>0</v>
      </c>
      <c r="E33" s="15">
        <f>Sheet1!C$10/2*SQRT( (B33/Sheet1!B$8)^2+(C33/Sheet1!C$8)^2+(D33/Sheet1!D$8)^2)</f>
        <v>19.000000000000004</v>
      </c>
      <c r="F33">
        <v>1</v>
      </c>
    </row>
    <row r="34" spans="1:6" x14ac:dyDescent="0.15">
      <c r="A34" s="18">
        <f t="shared" si="1"/>
        <v>4</v>
      </c>
      <c r="B34" s="16">
        <v>3</v>
      </c>
      <c r="C34" s="16">
        <v>0</v>
      </c>
      <c r="D34" s="16">
        <v>1</v>
      </c>
      <c r="E34" s="15">
        <f>Sheet1!C$10/2*SQRT( (B34/Sheet1!B$8)^2+(C34/Sheet1!C$8)^2+(D34/Sheet1!D$8)^2)</f>
        <v>41.670253178976488</v>
      </c>
      <c r="F34">
        <v>1</v>
      </c>
    </row>
    <row r="35" spans="1:6" x14ac:dyDescent="0.15">
      <c r="A35" s="18">
        <f t="shared" si="1"/>
        <v>4</v>
      </c>
      <c r="B35" s="16">
        <v>3</v>
      </c>
      <c r="C35" s="16">
        <v>1</v>
      </c>
      <c r="D35" s="16">
        <v>0</v>
      </c>
      <c r="E35" s="15">
        <f>Sheet1!C$10/2*SQRT( (B35/Sheet1!B$8)^2+(C35/Sheet1!C$8)^2+(D35/Sheet1!D$8)^2)</f>
        <v>18.712829823412598</v>
      </c>
      <c r="F35">
        <v>1</v>
      </c>
    </row>
    <row r="36" spans="1:6" x14ac:dyDescent="0.15">
      <c r="A36" s="18">
        <f t="shared" si="1"/>
        <v>4</v>
      </c>
      <c r="B36" s="16">
        <v>4</v>
      </c>
      <c r="C36" s="16">
        <v>0</v>
      </c>
      <c r="D36" s="16">
        <v>0</v>
      </c>
      <c r="E36" s="15">
        <f>Sheet1!C$10/2*SQRT( (B36/Sheet1!B$8)^2+(C36/Sheet1!C$8)^2+(D36/Sheet1!D$8)^2)</f>
        <v>22.8</v>
      </c>
      <c r="F36">
        <v>1</v>
      </c>
    </row>
    <row r="37" spans="1:6" x14ac:dyDescent="0.15">
      <c r="A37" s="18">
        <f t="shared" si="1"/>
        <v>5</v>
      </c>
      <c r="B37" s="16">
        <v>0</v>
      </c>
      <c r="C37" s="16">
        <v>0</v>
      </c>
      <c r="D37" s="16">
        <v>5</v>
      </c>
      <c r="E37" s="15">
        <f>Sheet1!C$10/2*SQRT( (B37/Sheet1!B$8)^2+(C37/Sheet1!C$8)^2+(D37/Sheet1!D$8)^2)</f>
        <v>190</v>
      </c>
      <c r="F37">
        <v>1</v>
      </c>
    </row>
    <row r="38" spans="1:6" x14ac:dyDescent="0.15">
      <c r="A38" s="18">
        <f t="shared" si="1"/>
        <v>5</v>
      </c>
      <c r="B38" s="16">
        <v>0</v>
      </c>
      <c r="C38" s="16">
        <v>1</v>
      </c>
      <c r="D38" s="16">
        <v>4</v>
      </c>
      <c r="E38" s="15">
        <f>Sheet1!C$10/2*SQRT( (B38/Sheet1!B$8)^2+(C38/Sheet1!C$8)^2+(D38/Sheet1!D$8)^2)</f>
        <v>152.18988139820598</v>
      </c>
      <c r="F38">
        <v>1</v>
      </c>
    </row>
    <row r="39" spans="1:6" x14ac:dyDescent="0.15">
      <c r="A39" s="18">
        <f t="shared" si="1"/>
        <v>5</v>
      </c>
      <c r="B39" s="16">
        <v>0</v>
      </c>
      <c r="C39" s="16">
        <v>2</v>
      </c>
      <c r="D39" s="16">
        <v>3</v>
      </c>
      <c r="E39" s="15">
        <f>Sheet1!C$10/2*SQRT( (B39/Sheet1!B$8)^2+(C39/Sheet1!C$8)^2+(D39/Sheet1!D$8)^2)</f>
        <v>115.00886922320383</v>
      </c>
      <c r="F39">
        <v>1</v>
      </c>
    </row>
    <row r="40" spans="1:6" x14ac:dyDescent="0.15">
      <c r="A40" s="18">
        <f t="shared" si="1"/>
        <v>5</v>
      </c>
      <c r="B40" s="16">
        <v>0</v>
      </c>
      <c r="C40" s="16">
        <v>3</v>
      </c>
      <c r="D40" s="16">
        <v>2</v>
      </c>
      <c r="E40" s="15">
        <f>Sheet1!C$10/2*SQRT( (B40/Sheet1!B$8)^2+(C40/Sheet1!C$8)^2+(D40/Sheet1!D$8)^2)</f>
        <v>79.346329467720182</v>
      </c>
      <c r="F40">
        <v>1</v>
      </c>
    </row>
    <row r="41" spans="1:6" x14ac:dyDescent="0.15">
      <c r="A41" s="18">
        <f t="shared" si="1"/>
        <v>5</v>
      </c>
      <c r="B41" s="16">
        <v>0</v>
      </c>
      <c r="C41" s="16">
        <v>4</v>
      </c>
      <c r="D41" s="16">
        <v>1</v>
      </c>
      <c r="E41" s="15">
        <f>Sheet1!C$10/2*SQRT( (B41/Sheet1!B$8)^2+(C41/Sheet1!C$8)^2+(D41/Sheet1!D$8)^2)</f>
        <v>48.663744204489653</v>
      </c>
      <c r="F41">
        <v>1</v>
      </c>
    </row>
    <row r="42" spans="1:6" x14ac:dyDescent="0.15">
      <c r="A42" s="18">
        <f t="shared" si="1"/>
        <v>5</v>
      </c>
      <c r="B42" s="16">
        <v>0</v>
      </c>
      <c r="C42" s="16">
        <v>5</v>
      </c>
      <c r="D42" s="16">
        <v>0</v>
      </c>
      <c r="E42" s="15">
        <f>Sheet1!C$10/2*SQRT( (B42/Sheet1!B$8)^2+(C42/Sheet1!C$8)^2+(D42/Sheet1!D$8)^2)</f>
        <v>38</v>
      </c>
      <c r="F42">
        <v>1</v>
      </c>
    </row>
    <row r="43" spans="1:6" x14ac:dyDescent="0.15">
      <c r="A43" s="18">
        <f t="shared" si="1"/>
        <v>5</v>
      </c>
      <c r="B43" s="16">
        <v>1</v>
      </c>
      <c r="C43" s="16">
        <v>0</v>
      </c>
      <c r="D43" s="16">
        <v>4</v>
      </c>
      <c r="E43" s="15">
        <f>Sheet1!C$10/2*SQRT( (B43/Sheet1!B$8)^2+(C43/Sheet1!C$8)^2+(D43/Sheet1!D$8)^2)</f>
        <v>152.10683745315333</v>
      </c>
      <c r="F43">
        <v>1</v>
      </c>
    </row>
    <row r="44" spans="1:6" x14ac:dyDescent="0.15">
      <c r="A44" s="18">
        <f t="shared" si="1"/>
        <v>5</v>
      </c>
      <c r="B44" s="16">
        <v>1</v>
      </c>
      <c r="C44" s="16">
        <v>1</v>
      </c>
      <c r="D44" s="16">
        <v>3</v>
      </c>
      <c r="E44" s="15">
        <f>Sheet1!C$10/2*SQRT( (B44/Sheet1!B$8)^2+(C44/Sheet1!C$8)^2+(D44/Sheet1!D$8)^2)</f>
        <v>114.39514849852682</v>
      </c>
      <c r="F44">
        <v>1</v>
      </c>
    </row>
    <row r="45" spans="1:6" x14ac:dyDescent="0.15">
      <c r="A45" s="18">
        <f t="shared" si="1"/>
        <v>5</v>
      </c>
      <c r="B45" s="16">
        <v>1</v>
      </c>
      <c r="C45" s="16">
        <v>2</v>
      </c>
      <c r="D45" s="16">
        <v>2</v>
      </c>
      <c r="E45" s="15">
        <f>Sheet1!C$10/2*SQRT( (B45/Sheet1!B$8)^2+(C45/Sheet1!C$8)^2+(D45/Sheet1!D$8)^2)</f>
        <v>77.71441307762673</v>
      </c>
      <c r="F45">
        <v>1</v>
      </c>
    </row>
    <row r="46" spans="1:6" x14ac:dyDescent="0.15">
      <c r="A46" s="18">
        <f t="shared" si="1"/>
        <v>5</v>
      </c>
      <c r="B46" s="16">
        <v>1</v>
      </c>
      <c r="C46" s="16">
        <v>3</v>
      </c>
      <c r="D46" s="16">
        <v>1</v>
      </c>
      <c r="E46" s="15">
        <f>Sheet1!C$10/2*SQRT( (B46/Sheet1!B$8)^2+(C46/Sheet1!C$8)^2+(D46/Sheet1!D$8)^2)</f>
        <v>44.680308861958416</v>
      </c>
      <c r="F46">
        <v>1</v>
      </c>
    </row>
    <row r="47" spans="1:6" x14ac:dyDescent="0.15">
      <c r="A47" s="18">
        <f t="shared" si="1"/>
        <v>5</v>
      </c>
      <c r="B47" s="16">
        <v>1</v>
      </c>
      <c r="C47" s="16">
        <v>4</v>
      </c>
      <c r="D47" s="16">
        <v>0</v>
      </c>
      <c r="E47" s="15">
        <f>Sheet1!C$10/2*SQRT( (B47/Sheet1!B$8)^2+(C47/Sheet1!C$8)^2+(D47/Sheet1!D$8)^2)</f>
        <v>30.929759132589442</v>
      </c>
      <c r="F47">
        <v>1</v>
      </c>
    </row>
    <row r="48" spans="1:6" x14ac:dyDescent="0.15">
      <c r="A48" s="18">
        <f t="shared" si="1"/>
        <v>5</v>
      </c>
      <c r="B48" s="16">
        <v>2</v>
      </c>
      <c r="C48" s="16">
        <v>0</v>
      </c>
      <c r="D48" s="16">
        <v>3</v>
      </c>
      <c r="E48" s="15">
        <f>Sheet1!C$10/2*SQRT( (B48/Sheet1!B$8)^2+(C48/Sheet1!C$8)^2+(D48/Sheet1!D$8)^2)</f>
        <v>114.56858208077816</v>
      </c>
      <c r="F48">
        <v>1</v>
      </c>
    </row>
    <row r="49" spans="1:6" x14ac:dyDescent="0.15">
      <c r="A49" s="18">
        <f t="shared" ref="A49:A80" si="2">SUM(B49:D49)</f>
        <v>5</v>
      </c>
      <c r="B49" s="16">
        <v>2</v>
      </c>
      <c r="C49" s="16">
        <v>1</v>
      </c>
      <c r="D49" s="16">
        <v>2</v>
      </c>
      <c r="E49" s="15">
        <f>Sheet1!C$10/2*SQRT( (B49/Sheet1!B$8)^2+(C49/Sheet1!C$8)^2+(D49/Sheet1!D$8)^2)</f>
        <v>77.225125445025995</v>
      </c>
      <c r="F49">
        <v>1</v>
      </c>
    </row>
    <row r="50" spans="1:6" x14ac:dyDescent="0.15">
      <c r="A50" s="18">
        <f t="shared" si="2"/>
        <v>5</v>
      </c>
      <c r="B50" s="16">
        <v>2</v>
      </c>
      <c r="C50" s="16">
        <v>2</v>
      </c>
      <c r="D50" s="16">
        <v>1</v>
      </c>
      <c r="E50" s="15">
        <f>Sheet1!C$10/2*SQRT( (B50/Sheet1!B$8)^2+(C50/Sheet1!C$8)^2+(D50/Sheet1!D$8)^2)</f>
        <v>42.485291572496003</v>
      </c>
      <c r="F50">
        <v>1</v>
      </c>
    </row>
    <row r="51" spans="1:6" x14ac:dyDescent="0.15">
      <c r="A51" s="18">
        <f t="shared" si="2"/>
        <v>5</v>
      </c>
      <c r="B51" s="16">
        <v>2</v>
      </c>
      <c r="C51" s="16">
        <v>3</v>
      </c>
      <c r="D51" s="16">
        <v>0</v>
      </c>
      <c r="E51" s="15">
        <f>Sheet1!C$10/2*SQRT( (B51/Sheet1!B$8)^2+(C51/Sheet1!C$8)^2+(D51/Sheet1!D$8)^2)</f>
        <v>25.491174943497601</v>
      </c>
      <c r="F51">
        <v>1</v>
      </c>
    </row>
    <row r="52" spans="1:6" x14ac:dyDescent="0.15">
      <c r="A52" s="18">
        <f t="shared" si="2"/>
        <v>5</v>
      </c>
      <c r="B52" s="16">
        <v>3</v>
      </c>
      <c r="C52" s="16">
        <v>0</v>
      </c>
      <c r="D52" s="16">
        <v>2</v>
      </c>
      <c r="E52" s="15">
        <f>Sheet1!C$10/2*SQRT( (B52/Sheet1!B$8)^2+(C52/Sheet1!C$8)^2+(D52/Sheet1!D$8)^2)</f>
        <v>77.899999999999991</v>
      </c>
      <c r="F52">
        <v>1</v>
      </c>
    </row>
    <row r="53" spans="1:6" x14ac:dyDescent="0.15">
      <c r="A53" s="18">
        <f t="shared" si="2"/>
        <v>5</v>
      </c>
      <c r="B53" s="16">
        <v>3</v>
      </c>
      <c r="C53" s="16">
        <v>1</v>
      </c>
      <c r="D53" s="16">
        <v>1</v>
      </c>
      <c r="E53" s="15">
        <f>Sheet1!C$10/2*SQRT( (B53/Sheet1!B$8)^2+(C53/Sheet1!C$8)^2+(D53/Sheet1!D$8)^2)</f>
        <v>42.357643938255109</v>
      </c>
      <c r="F53">
        <v>1</v>
      </c>
    </row>
    <row r="54" spans="1:6" x14ac:dyDescent="0.15">
      <c r="A54" s="18">
        <f t="shared" si="2"/>
        <v>5</v>
      </c>
      <c r="B54" s="16">
        <v>3</v>
      </c>
      <c r="C54" s="16">
        <v>2</v>
      </c>
      <c r="D54" s="16">
        <v>0</v>
      </c>
      <c r="E54" s="15">
        <f>Sheet1!C$10/2*SQRT( (B54/Sheet1!B$8)^2+(C54/Sheet1!C$8)^2+(D54/Sheet1!D$8)^2)</f>
        <v>22.879029699705367</v>
      </c>
      <c r="F54">
        <v>1</v>
      </c>
    </row>
    <row r="55" spans="1:6" x14ac:dyDescent="0.15">
      <c r="A55" s="18">
        <f t="shared" si="2"/>
        <v>5</v>
      </c>
      <c r="B55" s="16">
        <v>4</v>
      </c>
      <c r="C55" s="16">
        <v>0</v>
      </c>
      <c r="D55" s="16">
        <v>1</v>
      </c>
      <c r="E55" s="15">
        <f>Sheet1!C$10/2*SQRT( (B55/Sheet1!B$8)^2+(C55/Sheet1!C$8)^2+(D55/Sheet1!D$8)^2)</f>
        <v>44.315234400824281</v>
      </c>
      <c r="F55">
        <v>1</v>
      </c>
    </row>
    <row r="56" spans="1:6" x14ac:dyDescent="0.15">
      <c r="A56" s="18">
        <f t="shared" si="2"/>
        <v>5</v>
      </c>
      <c r="B56" s="16">
        <v>4</v>
      </c>
      <c r="C56" s="16">
        <v>1</v>
      </c>
      <c r="D56" s="16">
        <v>0</v>
      </c>
      <c r="E56" s="15">
        <f>Sheet1!C$10/2*SQRT( (B56/Sheet1!B$8)^2+(C56/Sheet1!C$8)^2+(D56/Sheet1!D$8)^2)</f>
        <v>24.033310217279684</v>
      </c>
      <c r="F56">
        <v>1</v>
      </c>
    </row>
    <row r="57" spans="1:6" x14ac:dyDescent="0.15">
      <c r="A57" s="18">
        <f t="shared" si="2"/>
        <v>5</v>
      </c>
      <c r="B57" s="16">
        <v>5</v>
      </c>
      <c r="C57" s="16">
        <v>0</v>
      </c>
      <c r="D57" s="16">
        <v>0</v>
      </c>
      <c r="E57" s="15">
        <f>Sheet1!C$10/2*SQRT( (B57/Sheet1!B$8)^2+(C57/Sheet1!C$8)^2+(D57/Sheet1!D$8)^2)</f>
        <v>28.5</v>
      </c>
      <c r="F57">
        <v>1</v>
      </c>
    </row>
    <row r="58" spans="1:6" x14ac:dyDescent="0.15">
      <c r="A58" s="18">
        <f t="shared" si="2"/>
        <v>6</v>
      </c>
      <c r="B58" s="16">
        <v>0</v>
      </c>
      <c r="C58" s="16">
        <v>0</v>
      </c>
      <c r="D58" s="16">
        <v>6</v>
      </c>
      <c r="E58" s="15">
        <f>Sheet1!C$10/2*SQRT( (B58/Sheet1!B$8)^2+(C58/Sheet1!C$8)^2+(D58/Sheet1!D$8)^2)</f>
        <v>228</v>
      </c>
      <c r="F58">
        <v>1</v>
      </c>
    </row>
    <row r="59" spans="1:6" x14ac:dyDescent="0.15">
      <c r="A59" s="18">
        <f t="shared" si="2"/>
        <v>6</v>
      </c>
      <c r="B59" s="16">
        <v>0</v>
      </c>
      <c r="C59" s="16">
        <v>1</v>
      </c>
      <c r="D59" s="16">
        <v>5</v>
      </c>
      <c r="E59" s="15">
        <f>Sheet1!C$10/2*SQRT( (B59/Sheet1!B$8)^2+(C59/Sheet1!C$8)^2+(D59/Sheet1!D$8)^2)</f>
        <v>190.15193924859142</v>
      </c>
      <c r="F59">
        <v>1</v>
      </c>
    </row>
    <row r="60" spans="1:6" x14ac:dyDescent="0.15">
      <c r="A60" s="18">
        <f t="shared" si="2"/>
        <v>6</v>
      </c>
      <c r="B60" s="16">
        <v>0</v>
      </c>
      <c r="C60" s="16">
        <v>2</v>
      </c>
      <c r="D60" s="16">
        <v>4</v>
      </c>
      <c r="E60" s="15">
        <f>Sheet1!C$10/2*SQRT( (B60/Sheet1!B$8)^2+(C60/Sheet1!C$8)^2+(D60/Sheet1!D$8)^2)</f>
        <v>152.75810944103753</v>
      </c>
      <c r="F60">
        <v>1</v>
      </c>
    </row>
    <row r="61" spans="1:6" x14ac:dyDescent="0.15">
      <c r="A61" s="18">
        <f t="shared" si="2"/>
        <v>6</v>
      </c>
      <c r="B61" s="16">
        <v>0</v>
      </c>
      <c r="C61" s="16">
        <v>3</v>
      </c>
      <c r="D61" s="16">
        <v>3</v>
      </c>
      <c r="E61" s="15">
        <f>Sheet1!C$10/2*SQRT( (B61/Sheet1!B$8)^2+(C61/Sheet1!C$8)^2+(D61/Sheet1!D$8)^2)</f>
        <v>116.25764490991551</v>
      </c>
      <c r="F61">
        <v>1</v>
      </c>
    </row>
    <row r="62" spans="1:6" x14ac:dyDescent="0.15">
      <c r="A62" s="18">
        <f t="shared" si="2"/>
        <v>6</v>
      </c>
      <c r="B62" s="16">
        <v>0</v>
      </c>
      <c r="C62" s="16">
        <v>4</v>
      </c>
      <c r="D62" s="16">
        <v>2</v>
      </c>
      <c r="E62" s="15">
        <f>Sheet1!C$10/2*SQRT( (B62/Sheet1!B$8)^2+(C62/Sheet1!C$8)^2+(D62/Sheet1!D$8)^2)</f>
        <v>81.854505068444467</v>
      </c>
      <c r="F62">
        <v>1</v>
      </c>
    </row>
    <row r="63" spans="1:6" x14ac:dyDescent="0.15">
      <c r="A63" s="18">
        <f t="shared" si="2"/>
        <v>6</v>
      </c>
      <c r="B63" s="16">
        <v>0</v>
      </c>
      <c r="C63" s="16">
        <v>5</v>
      </c>
      <c r="D63" s="16">
        <v>1</v>
      </c>
      <c r="E63" s="15">
        <f>Sheet1!C$10/2*SQRT( (B63/Sheet1!B$8)^2+(C63/Sheet1!C$8)^2+(D63/Sheet1!D$8)^2)</f>
        <v>53.740115370177612</v>
      </c>
      <c r="F63">
        <v>1</v>
      </c>
    </row>
    <row r="64" spans="1:6" x14ac:dyDescent="0.15">
      <c r="A64" s="18">
        <f t="shared" si="2"/>
        <v>6</v>
      </c>
      <c r="B64" s="16">
        <v>0</v>
      </c>
      <c r="C64" s="16">
        <v>6</v>
      </c>
      <c r="D64" s="16">
        <v>0</v>
      </c>
      <c r="E64" s="15">
        <f>Sheet1!C$10/2*SQRT( (B64/Sheet1!B$8)^2+(C64/Sheet1!C$8)^2+(D64/Sheet1!D$8)^2)</f>
        <v>45.6</v>
      </c>
      <c r="F64">
        <v>1</v>
      </c>
    </row>
    <row r="65" spans="1:6" x14ac:dyDescent="0.15">
      <c r="A65" s="18">
        <f t="shared" si="2"/>
        <v>6</v>
      </c>
      <c r="B65" s="16">
        <v>1</v>
      </c>
      <c r="C65" s="16">
        <v>0</v>
      </c>
      <c r="D65" s="16">
        <v>5</v>
      </c>
      <c r="E65" s="15">
        <f>Sheet1!C$10/2*SQRT( (B65/Sheet1!B$8)^2+(C65/Sheet1!C$8)^2+(D65/Sheet1!D$8)^2)</f>
        <v>190.08548077115202</v>
      </c>
      <c r="F65">
        <v>1</v>
      </c>
    </row>
    <row r="66" spans="1:6" x14ac:dyDescent="0.15">
      <c r="A66" s="18">
        <f t="shared" si="2"/>
        <v>6</v>
      </c>
      <c r="B66" s="16">
        <v>1</v>
      </c>
      <c r="C66" s="16">
        <v>1</v>
      </c>
      <c r="D66" s="16">
        <v>4</v>
      </c>
      <c r="E66" s="15">
        <f>Sheet1!C$10/2*SQRT( (B66/Sheet1!B$8)^2+(C66/Sheet1!C$8)^2+(D66/Sheet1!D$8)^2)</f>
        <v>152.29658564787329</v>
      </c>
      <c r="F66">
        <v>1</v>
      </c>
    </row>
    <row r="67" spans="1:6" x14ac:dyDescent="0.15">
      <c r="A67" s="18">
        <f t="shared" si="2"/>
        <v>6</v>
      </c>
      <c r="B67" s="16">
        <v>1</v>
      </c>
      <c r="C67" s="16">
        <v>2</v>
      </c>
      <c r="D67" s="16">
        <v>3</v>
      </c>
      <c r="E67" s="15">
        <f>Sheet1!C$10/2*SQRT( (B67/Sheet1!B$8)^2+(C67/Sheet1!C$8)^2+(D67/Sheet1!D$8)^2)</f>
        <v>115.15003256621338</v>
      </c>
      <c r="F67">
        <v>1</v>
      </c>
    </row>
    <row r="68" spans="1:6" x14ac:dyDescent="0.15">
      <c r="A68" s="18">
        <f t="shared" si="2"/>
        <v>6</v>
      </c>
      <c r="B68" s="16">
        <v>1</v>
      </c>
      <c r="C68" s="16">
        <v>3</v>
      </c>
      <c r="D68" s="16">
        <v>2</v>
      </c>
      <c r="E68" s="15">
        <f>Sheet1!C$10/2*SQRT( (B68/Sheet1!B$8)^2+(C68/Sheet1!C$8)^2+(D68/Sheet1!D$8)^2)</f>
        <v>79.550801378741625</v>
      </c>
      <c r="F68">
        <v>1</v>
      </c>
    </row>
    <row r="69" spans="1:6" x14ac:dyDescent="0.15">
      <c r="A69" s="18">
        <f t="shared" si="2"/>
        <v>6</v>
      </c>
      <c r="B69" s="16">
        <v>1</v>
      </c>
      <c r="C69" s="16">
        <v>4</v>
      </c>
      <c r="D69" s="16">
        <v>1</v>
      </c>
      <c r="E69" s="15">
        <f>Sheet1!C$10/2*SQRT( (B69/Sheet1!B$8)^2+(C69/Sheet1!C$8)^2+(D69/Sheet1!D$8)^2)</f>
        <v>48.996428441264982</v>
      </c>
      <c r="F69">
        <v>1</v>
      </c>
    </row>
    <row r="70" spans="1:6" x14ac:dyDescent="0.15">
      <c r="A70" s="18">
        <f t="shared" si="2"/>
        <v>6</v>
      </c>
      <c r="B70" s="16">
        <v>1</v>
      </c>
      <c r="C70" s="16">
        <v>5</v>
      </c>
      <c r="D70" s="16">
        <v>0</v>
      </c>
      <c r="E70" s="15">
        <f>Sheet1!C$10/2*SQRT( (B70/Sheet1!B$8)^2+(C70/Sheet1!C$8)^2+(D70/Sheet1!D$8)^2)</f>
        <v>38.425121990697704</v>
      </c>
      <c r="F70">
        <v>1</v>
      </c>
    </row>
    <row r="71" spans="1:6" x14ac:dyDescent="0.15">
      <c r="A71" s="18">
        <f t="shared" si="2"/>
        <v>6</v>
      </c>
      <c r="B71" s="16">
        <v>2</v>
      </c>
      <c r="C71" s="16">
        <v>0</v>
      </c>
      <c r="D71" s="16">
        <v>4</v>
      </c>
      <c r="E71" s="15">
        <f>Sheet1!C$10/2*SQRT( (B71/Sheet1!B$8)^2+(C71/Sheet1!C$8)^2+(D71/Sheet1!D$8)^2)</f>
        <v>152.42690051299999</v>
      </c>
      <c r="F71">
        <v>1</v>
      </c>
    </row>
    <row r="72" spans="1:6" x14ac:dyDescent="0.15">
      <c r="A72" s="18">
        <f t="shared" si="2"/>
        <v>6</v>
      </c>
      <c r="B72" s="16">
        <v>2</v>
      </c>
      <c r="C72" s="16">
        <v>1</v>
      </c>
      <c r="D72" s="16">
        <v>3</v>
      </c>
      <c r="E72" s="15">
        <f>Sheet1!C$10/2*SQRT( (B72/Sheet1!B$8)^2+(C72/Sheet1!C$8)^2+(D72/Sheet1!D$8)^2)</f>
        <v>114.82038146600978</v>
      </c>
      <c r="F72">
        <v>1</v>
      </c>
    </row>
    <row r="73" spans="1:6" x14ac:dyDescent="0.15">
      <c r="A73" s="18">
        <f t="shared" si="2"/>
        <v>6</v>
      </c>
      <c r="B73" s="16">
        <v>2</v>
      </c>
      <c r="C73" s="16">
        <v>2</v>
      </c>
      <c r="D73" s="16">
        <v>2</v>
      </c>
      <c r="E73" s="15">
        <f>Sheet1!C$10/2*SQRT( (B73/Sheet1!B$8)^2+(C73/Sheet1!C$8)^2+(D73/Sheet1!D$8)^2)</f>
        <v>78.339006886735547</v>
      </c>
      <c r="F73">
        <v>1</v>
      </c>
    </row>
    <row r="74" spans="1:6" x14ac:dyDescent="0.15">
      <c r="A74" s="18">
        <f t="shared" si="2"/>
        <v>6</v>
      </c>
      <c r="B74" s="16">
        <v>2</v>
      </c>
      <c r="C74" s="16">
        <v>3</v>
      </c>
      <c r="D74" s="16">
        <v>1</v>
      </c>
      <c r="E74" s="15">
        <f>Sheet1!C$10/2*SQRT( (B74/Sheet1!B$8)^2+(C74/Sheet1!C$8)^2+(D74/Sheet1!D$8)^2)</f>
        <v>45.758059399410719</v>
      </c>
      <c r="F74">
        <v>1</v>
      </c>
    </row>
    <row r="75" spans="1:6" x14ac:dyDescent="0.15">
      <c r="A75" s="18">
        <f t="shared" si="2"/>
        <v>6</v>
      </c>
      <c r="B75" s="16">
        <v>2</v>
      </c>
      <c r="C75" s="16">
        <v>4</v>
      </c>
      <c r="D75" s="16">
        <v>0</v>
      </c>
      <c r="E75" s="15">
        <f>Sheet1!C$10/2*SQRT( (B75/Sheet1!B$8)^2+(C75/Sheet1!C$8)^2+(D75/Sheet1!D$8)^2)</f>
        <v>32.467214232206622</v>
      </c>
      <c r="F75">
        <v>1</v>
      </c>
    </row>
    <row r="76" spans="1:6" x14ac:dyDescent="0.15">
      <c r="A76" s="18">
        <f t="shared" si="2"/>
        <v>6</v>
      </c>
      <c r="B76" s="16">
        <v>3</v>
      </c>
      <c r="C76" s="16">
        <v>0</v>
      </c>
      <c r="D76" s="16">
        <v>3</v>
      </c>
      <c r="E76" s="15">
        <f>Sheet1!C$10/2*SQRT( (B76/Sheet1!B$8)^2+(C76/Sheet1!C$8)^2+(D76/Sheet1!D$8)^2)</f>
        <v>115.27536597209311</v>
      </c>
      <c r="F76">
        <v>1</v>
      </c>
    </row>
    <row r="77" spans="1:6" x14ac:dyDescent="0.15">
      <c r="A77" s="18">
        <f t="shared" si="2"/>
        <v>6</v>
      </c>
      <c r="B77" s="16">
        <v>3</v>
      </c>
      <c r="C77" s="16">
        <v>1</v>
      </c>
      <c r="D77" s="16">
        <v>2</v>
      </c>
      <c r="E77" s="15">
        <f>Sheet1!C$10/2*SQRT( (B77/Sheet1!B$8)^2+(C77/Sheet1!C$8)^2+(D77/Sheet1!D$8)^2)</f>
        <v>78.269853711374722</v>
      </c>
      <c r="F77">
        <v>1</v>
      </c>
    </row>
    <row r="78" spans="1:6" x14ac:dyDescent="0.15">
      <c r="A78" s="18">
        <f t="shared" si="2"/>
        <v>6</v>
      </c>
      <c r="B78" s="16">
        <v>3</v>
      </c>
      <c r="C78" s="16">
        <v>2</v>
      </c>
      <c r="D78" s="16">
        <v>1</v>
      </c>
      <c r="E78" s="15">
        <f>Sheet1!C$10/2*SQRT( (B78/Sheet1!B$8)^2+(C78/Sheet1!C$8)^2+(D78/Sheet1!D$8)^2)</f>
        <v>44.355946613729259</v>
      </c>
      <c r="F78">
        <v>1</v>
      </c>
    </row>
    <row r="79" spans="1:6" x14ac:dyDescent="0.15">
      <c r="A79" s="18">
        <f t="shared" si="2"/>
        <v>6</v>
      </c>
      <c r="B79" s="16">
        <v>3</v>
      </c>
      <c r="C79" s="16">
        <v>3</v>
      </c>
      <c r="D79" s="16">
        <v>0</v>
      </c>
      <c r="E79" s="15">
        <f>Sheet1!C$10/2*SQRT( (B79/Sheet1!B$8)^2+(C79/Sheet1!C$8)^2+(D79/Sheet1!D$8)^2)</f>
        <v>28.5</v>
      </c>
      <c r="F79">
        <v>1</v>
      </c>
    </row>
    <row r="80" spans="1:6" x14ac:dyDescent="0.15">
      <c r="A80" s="18">
        <f t="shared" si="2"/>
        <v>6</v>
      </c>
      <c r="B80" s="16">
        <v>4</v>
      </c>
      <c r="C80" s="16">
        <v>0</v>
      </c>
      <c r="D80" s="16">
        <v>2</v>
      </c>
      <c r="E80" s="15">
        <f>Sheet1!C$10/2*SQRT( (B80/Sheet1!B$8)^2+(C80/Sheet1!C$8)^2+(D80/Sheet1!D$8)^2)</f>
        <v>79.346329467720182</v>
      </c>
      <c r="F80">
        <v>1</v>
      </c>
    </row>
    <row r="81" spans="1:6" x14ac:dyDescent="0.15">
      <c r="A81" s="18">
        <f t="shared" ref="A81:A112" si="3">SUM(B81:D81)</f>
        <v>6</v>
      </c>
      <c r="B81" s="16">
        <v>4</v>
      </c>
      <c r="C81" s="16">
        <v>1</v>
      </c>
      <c r="D81" s="16">
        <v>1</v>
      </c>
      <c r="E81" s="15">
        <f>Sheet1!C$10/2*SQRT( (B81/Sheet1!B$8)^2+(C81/Sheet1!C$8)^2+(D81/Sheet1!D$8)^2)</f>
        <v>44.962206351557079</v>
      </c>
      <c r="F81">
        <v>1</v>
      </c>
    </row>
    <row r="82" spans="1:6" x14ac:dyDescent="0.15">
      <c r="A82" s="18">
        <f t="shared" si="3"/>
        <v>6</v>
      </c>
      <c r="B82" s="16">
        <v>4</v>
      </c>
      <c r="C82" s="16">
        <v>2</v>
      </c>
      <c r="D82" s="16">
        <v>0</v>
      </c>
      <c r="E82" s="15">
        <f>Sheet1!C$10/2*SQRT( (B82/Sheet1!B$8)^2+(C82/Sheet1!C$8)^2+(D82/Sheet1!D$8)^2)</f>
        <v>27.402189693526321</v>
      </c>
      <c r="F82">
        <v>1</v>
      </c>
    </row>
    <row r="83" spans="1:6" x14ac:dyDescent="0.15">
      <c r="A83" s="18">
        <f t="shared" si="3"/>
        <v>6</v>
      </c>
      <c r="B83" s="16">
        <v>5</v>
      </c>
      <c r="C83" s="16">
        <v>0</v>
      </c>
      <c r="D83" s="16">
        <v>1</v>
      </c>
      <c r="E83" s="15">
        <f>Sheet1!C$10/2*SQRT( (B83/Sheet1!B$8)^2+(C83/Sheet1!C$8)^2+(D83/Sheet1!D$8)^2)</f>
        <v>47.500000000000007</v>
      </c>
      <c r="F83">
        <v>1</v>
      </c>
    </row>
    <row r="84" spans="1:6" x14ac:dyDescent="0.15">
      <c r="A84" s="18">
        <f t="shared" si="3"/>
        <v>6</v>
      </c>
      <c r="B84" s="16">
        <v>5</v>
      </c>
      <c r="C84" s="16">
        <v>1</v>
      </c>
      <c r="D84" s="16">
        <v>0</v>
      </c>
      <c r="E84" s="15">
        <f>Sheet1!C$10/2*SQRT( (B84/Sheet1!B$8)^2+(C84/Sheet1!C$8)^2+(D84/Sheet1!D$8)^2)</f>
        <v>29.495931922894048</v>
      </c>
      <c r="F84">
        <v>1</v>
      </c>
    </row>
    <row r="85" spans="1:6" x14ac:dyDescent="0.15">
      <c r="A85" s="18">
        <f t="shared" si="3"/>
        <v>6</v>
      </c>
      <c r="B85" s="16">
        <v>6</v>
      </c>
      <c r="C85" s="16">
        <v>0</v>
      </c>
      <c r="D85" s="16">
        <v>0</v>
      </c>
      <c r="E85" s="15">
        <f>Sheet1!C$10/2*SQRT( (B85/Sheet1!B$8)^2+(C85/Sheet1!C$8)^2+(D85/Sheet1!D$8)^2)</f>
        <v>34.199999999999996</v>
      </c>
      <c r="F85">
        <v>1</v>
      </c>
    </row>
    <row r="86" spans="1:6" x14ac:dyDescent="0.15">
      <c r="A86" s="18">
        <f t="shared" si="3"/>
        <v>7</v>
      </c>
      <c r="B86" s="16">
        <v>0</v>
      </c>
      <c r="C86" s="16">
        <v>0</v>
      </c>
      <c r="D86" s="16">
        <v>7</v>
      </c>
      <c r="E86" s="15">
        <f>Sheet1!C$10/2*SQRT( (B86/Sheet1!B$8)^2+(C86/Sheet1!C$8)^2+(D86/Sheet1!D$8)^2)</f>
        <v>266</v>
      </c>
      <c r="F86">
        <v>1</v>
      </c>
    </row>
    <row r="87" spans="1:6" x14ac:dyDescent="0.15">
      <c r="A87" s="18">
        <f t="shared" si="3"/>
        <v>7</v>
      </c>
      <c r="B87" s="16">
        <v>0</v>
      </c>
      <c r="C87" s="16">
        <v>1</v>
      </c>
      <c r="D87" s="16">
        <v>6</v>
      </c>
      <c r="E87" s="15">
        <f>Sheet1!C$10/2*SQRT( (B87/Sheet1!B$8)^2+(C87/Sheet1!C$8)^2+(D87/Sheet1!D$8)^2)</f>
        <v>228.12663150101525</v>
      </c>
      <c r="F87">
        <v>1</v>
      </c>
    </row>
    <row r="88" spans="1:6" x14ac:dyDescent="0.15">
      <c r="A88" s="18">
        <f t="shared" si="3"/>
        <v>7</v>
      </c>
      <c r="B88" s="16">
        <v>0</v>
      </c>
      <c r="C88" s="16">
        <v>2</v>
      </c>
      <c r="D88" s="16">
        <v>5</v>
      </c>
      <c r="E88" s="15">
        <f>Sheet1!C$10/2*SQRT( (B88/Sheet1!B$8)^2+(C88/Sheet1!C$8)^2+(D88/Sheet1!D$8)^2)</f>
        <v>190.60703030056368</v>
      </c>
      <c r="F88">
        <v>1</v>
      </c>
    </row>
    <row r="89" spans="1:6" x14ac:dyDescent="0.15">
      <c r="A89" s="18">
        <f t="shared" si="3"/>
        <v>7</v>
      </c>
      <c r="B89" s="16">
        <v>0</v>
      </c>
      <c r="C89" s="16">
        <v>3</v>
      </c>
      <c r="D89" s="16">
        <v>4</v>
      </c>
      <c r="E89" s="15">
        <f>Sheet1!C$10/2*SQRT( (B89/Sheet1!B$8)^2+(C89/Sheet1!C$8)^2+(D89/Sheet1!D$8)^2)</f>
        <v>153.70048796279082</v>
      </c>
      <c r="F89">
        <v>1</v>
      </c>
    </row>
    <row r="90" spans="1:6" x14ac:dyDescent="0.15">
      <c r="A90" s="18">
        <f t="shared" si="3"/>
        <v>7</v>
      </c>
      <c r="B90" s="16">
        <v>0</v>
      </c>
      <c r="C90" s="16">
        <v>4</v>
      </c>
      <c r="D90" s="16">
        <v>3</v>
      </c>
      <c r="E90" s="15">
        <f>Sheet1!C$10/2*SQRT( (B90/Sheet1!B$8)^2+(C90/Sheet1!C$8)^2+(D90/Sheet1!D$8)^2)</f>
        <v>117.98372769157619</v>
      </c>
      <c r="F90">
        <v>1</v>
      </c>
    </row>
    <row r="91" spans="1:6" x14ac:dyDescent="0.15">
      <c r="A91" s="18">
        <f t="shared" si="3"/>
        <v>7</v>
      </c>
      <c r="B91" s="16">
        <v>0</v>
      </c>
      <c r="C91" s="16">
        <v>5</v>
      </c>
      <c r="D91" s="16">
        <v>2</v>
      </c>
      <c r="E91" s="15">
        <f>Sheet1!C$10/2*SQRT( (B91/Sheet1!B$8)^2+(C91/Sheet1!C$8)^2+(D91/Sheet1!D$8)^2)</f>
        <v>84.970583144992005</v>
      </c>
      <c r="F91">
        <v>1</v>
      </c>
    </row>
    <row r="92" spans="1:6" x14ac:dyDescent="0.15">
      <c r="A92" s="18">
        <f t="shared" si="3"/>
        <v>7</v>
      </c>
      <c r="B92" s="16">
        <v>0</v>
      </c>
      <c r="C92" s="16">
        <v>6</v>
      </c>
      <c r="D92" s="16">
        <v>1</v>
      </c>
      <c r="E92" s="15">
        <f>Sheet1!C$10/2*SQRT( (B92/Sheet1!B$8)^2+(C92/Sheet1!C$8)^2+(D92/Sheet1!D$8)^2)</f>
        <v>59.357897536890576</v>
      </c>
      <c r="F92">
        <v>1</v>
      </c>
    </row>
    <row r="93" spans="1:6" x14ac:dyDescent="0.15">
      <c r="A93" s="18">
        <f t="shared" si="3"/>
        <v>7</v>
      </c>
      <c r="B93" s="16">
        <v>0</v>
      </c>
      <c r="C93" s="16">
        <v>7</v>
      </c>
      <c r="D93" s="16">
        <v>0</v>
      </c>
      <c r="E93" s="15">
        <f>Sheet1!C$10/2*SQRT( (B93/Sheet1!B$8)^2+(C93/Sheet1!C$8)^2+(D93/Sheet1!D$8)^2)</f>
        <v>53.2</v>
      </c>
      <c r="F93">
        <v>1</v>
      </c>
    </row>
    <row r="94" spans="1:6" x14ac:dyDescent="0.15">
      <c r="A94" s="18">
        <f t="shared" si="3"/>
        <v>7</v>
      </c>
      <c r="B94" s="16">
        <v>1</v>
      </c>
      <c r="C94" s="16">
        <v>0</v>
      </c>
      <c r="D94" s="16">
        <v>6</v>
      </c>
      <c r="E94" s="15">
        <f>Sheet1!C$10/2*SQRT( (B94/Sheet1!B$8)^2+(C94/Sheet1!C$8)^2+(D94/Sheet1!D$8)^2)</f>
        <v>228.07123887066518</v>
      </c>
      <c r="F94">
        <v>1</v>
      </c>
    </row>
    <row r="95" spans="1:6" x14ac:dyDescent="0.15">
      <c r="A95" s="18">
        <f t="shared" si="3"/>
        <v>7</v>
      </c>
      <c r="B95" s="16">
        <v>1</v>
      </c>
      <c r="C95" s="16">
        <v>1</v>
      </c>
      <c r="D95" s="16">
        <v>5</v>
      </c>
      <c r="E95" s="15">
        <f>Sheet1!C$10/2*SQRT( (B95/Sheet1!B$8)^2+(C95/Sheet1!C$8)^2+(D95/Sheet1!D$8)^2)</f>
        <v>190.23735174775749</v>
      </c>
      <c r="F95">
        <v>1</v>
      </c>
    </row>
    <row r="96" spans="1:6" x14ac:dyDescent="0.15">
      <c r="A96" s="18">
        <f t="shared" si="3"/>
        <v>7</v>
      </c>
      <c r="B96" s="16">
        <v>1</v>
      </c>
      <c r="C96" s="16">
        <v>2</v>
      </c>
      <c r="D96" s="16">
        <v>4</v>
      </c>
      <c r="E96" s="15">
        <f>Sheet1!C$10/2*SQRT( (B96/Sheet1!B$8)^2+(C96/Sheet1!C$8)^2+(D96/Sheet1!D$8)^2)</f>
        <v>152.86441704988115</v>
      </c>
      <c r="F96">
        <v>1</v>
      </c>
    </row>
    <row r="97" spans="1:6" x14ac:dyDescent="0.15">
      <c r="A97" s="18">
        <f t="shared" si="3"/>
        <v>7</v>
      </c>
      <c r="B97" s="16">
        <v>1</v>
      </c>
      <c r="C97" s="16">
        <v>3</v>
      </c>
      <c r="D97" s="16">
        <v>3</v>
      </c>
      <c r="E97" s="15">
        <f>Sheet1!C$10/2*SQRT( (B97/Sheet1!B$8)^2+(C97/Sheet1!C$8)^2+(D97/Sheet1!D$8)^2)</f>
        <v>116.39729378297419</v>
      </c>
      <c r="F97">
        <v>1</v>
      </c>
    </row>
    <row r="98" spans="1:6" x14ac:dyDescent="0.15">
      <c r="A98" s="18">
        <f t="shared" si="3"/>
        <v>7</v>
      </c>
      <c r="B98" s="16">
        <v>1</v>
      </c>
      <c r="C98" s="16">
        <v>4</v>
      </c>
      <c r="D98" s="16">
        <v>2</v>
      </c>
      <c r="E98" s="15">
        <f>Sheet1!C$10/2*SQRT( (B98/Sheet1!B$8)^2+(C98/Sheet1!C$8)^2+(D98/Sheet1!D$8)^2)</f>
        <v>82.052726950418901</v>
      </c>
      <c r="F98">
        <v>1</v>
      </c>
    </row>
    <row r="99" spans="1:6" x14ac:dyDescent="0.15">
      <c r="A99" s="18">
        <f t="shared" si="3"/>
        <v>7</v>
      </c>
      <c r="B99" s="16">
        <v>1</v>
      </c>
      <c r="C99" s="16">
        <v>5</v>
      </c>
      <c r="D99" s="16">
        <v>1</v>
      </c>
      <c r="E99" s="15">
        <f>Sheet1!C$10/2*SQRT( (B99/Sheet1!B$8)^2+(C99/Sheet1!C$8)^2+(D99/Sheet1!D$8)^2)</f>
        <v>54.041558082645992</v>
      </c>
      <c r="F99">
        <v>1</v>
      </c>
    </row>
    <row r="100" spans="1:6" x14ac:dyDescent="0.15">
      <c r="A100" s="18">
        <f t="shared" si="3"/>
        <v>7</v>
      </c>
      <c r="B100" s="16">
        <v>1</v>
      </c>
      <c r="C100" s="16">
        <v>6</v>
      </c>
      <c r="D100" s="16">
        <v>0</v>
      </c>
      <c r="E100" s="15">
        <f>Sheet1!C$10/2*SQRT( (B100/Sheet1!B$8)^2+(C100/Sheet1!C$8)^2+(D100/Sheet1!D$8)^2)</f>
        <v>45.954869165301737</v>
      </c>
      <c r="F100">
        <v>1</v>
      </c>
    </row>
    <row r="101" spans="1:6" x14ac:dyDescent="0.15">
      <c r="A101" s="18">
        <f t="shared" si="3"/>
        <v>7</v>
      </c>
      <c r="B101" s="16">
        <v>2</v>
      </c>
      <c r="C101" s="16">
        <v>0</v>
      </c>
      <c r="D101" s="16">
        <v>5</v>
      </c>
      <c r="E101" s="15">
        <f>Sheet1!C$10/2*SQRT( (B101/Sheet1!B$8)^2+(C101/Sheet1!C$8)^2+(D101/Sheet1!D$8)^2)</f>
        <v>190.34169275279655</v>
      </c>
      <c r="F101">
        <v>1</v>
      </c>
    </row>
    <row r="102" spans="1:6" x14ac:dyDescent="0.15">
      <c r="A102" s="18">
        <f t="shared" si="3"/>
        <v>7</v>
      </c>
      <c r="B102" s="16">
        <v>2</v>
      </c>
      <c r="C102" s="16">
        <v>1</v>
      </c>
      <c r="D102" s="16">
        <v>4</v>
      </c>
      <c r="E102" s="15">
        <f>Sheet1!C$10/2*SQRT( (B102/Sheet1!B$8)^2+(C102/Sheet1!C$8)^2+(D102/Sheet1!D$8)^2)</f>
        <v>152.61625077297634</v>
      </c>
      <c r="F102">
        <v>1</v>
      </c>
    </row>
    <row r="103" spans="1:6" x14ac:dyDescent="0.15">
      <c r="A103" s="18">
        <f t="shared" si="3"/>
        <v>7</v>
      </c>
      <c r="B103" s="16">
        <v>2</v>
      </c>
      <c r="C103" s="16">
        <v>2</v>
      </c>
      <c r="D103" s="16">
        <v>3</v>
      </c>
      <c r="E103" s="15">
        <f>Sheet1!C$10/2*SQRT( (B103/Sheet1!B$8)^2+(C103/Sheet1!C$8)^2+(D103/Sheet1!D$8)^2)</f>
        <v>115.57248807566619</v>
      </c>
      <c r="F103">
        <v>1</v>
      </c>
    </row>
    <row r="104" spans="1:6" x14ac:dyDescent="0.15">
      <c r="A104" s="18">
        <f t="shared" si="3"/>
        <v>7</v>
      </c>
      <c r="B104" s="16">
        <v>2</v>
      </c>
      <c r="C104" s="16">
        <v>3</v>
      </c>
      <c r="D104" s="16">
        <v>2</v>
      </c>
      <c r="E104" s="15">
        <f>Sheet1!C$10/2*SQRT( (B104/Sheet1!B$8)^2+(C104/Sheet1!C$8)^2+(D104/Sheet1!D$8)^2)</f>
        <v>80.161087816970138</v>
      </c>
      <c r="F104">
        <v>1</v>
      </c>
    </row>
    <row r="105" spans="1:6" x14ac:dyDescent="0.15">
      <c r="A105" s="18">
        <f t="shared" si="3"/>
        <v>7</v>
      </c>
      <c r="B105" s="16">
        <v>2</v>
      </c>
      <c r="C105" s="16">
        <v>4</v>
      </c>
      <c r="D105" s="16">
        <v>1</v>
      </c>
      <c r="E105" s="15">
        <f>Sheet1!C$10/2*SQRT( (B105/Sheet1!B$8)^2+(C105/Sheet1!C$8)^2+(D105/Sheet1!D$8)^2)</f>
        <v>49.98119646427044</v>
      </c>
      <c r="F105">
        <v>1</v>
      </c>
    </row>
    <row r="106" spans="1:6" x14ac:dyDescent="0.15">
      <c r="A106" s="18">
        <f t="shared" si="3"/>
        <v>7</v>
      </c>
      <c r="B106" s="16">
        <v>2</v>
      </c>
      <c r="C106" s="16">
        <v>5</v>
      </c>
      <c r="D106" s="16">
        <v>0</v>
      </c>
      <c r="E106" s="15">
        <f>Sheet1!C$10/2*SQRT( (B106/Sheet1!B$8)^2+(C106/Sheet1!C$8)^2+(D106/Sheet1!D$8)^2)</f>
        <v>39.673164733860091</v>
      </c>
      <c r="F106">
        <v>1</v>
      </c>
    </row>
    <row r="107" spans="1:6" x14ac:dyDescent="0.15">
      <c r="A107" s="18">
        <f t="shared" si="3"/>
        <v>7</v>
      </c>
      <c r="B107" s="16">
        <v>3</v>
      </c>
      <c r="C107" s="16">
        <v>0</v>
      </c>
      <c r="D107" s="16">
        <v>4</v>
      </c>
      <c r="E107" s="15">
        <f>Sheet1!C$10/2*SQRT( (B107/Sheet1!B$8)^2+(C107/Sheet1!C$8)^2+(D107/Sheet1!D$8)^2)</f>
        <v>152.95885067559837</v>
      </c>
      <c r="F107">
        <v>1</v>
      </c>
    </row>
    <row r="108" spans="1:6" x14ac:dyDescent="0.15">
      <c r="A108" s="18">
        <f t="shared" si="3"/>
        <v>7</v>
      </c>
      <c r="B108" s="16">
        <v>3</v>
      </c>
      <c r="C108" s="16">
        <v>1</v>
      </c>
      <c r="D108" s="16">
        <v>3</v>
      </c>
      <c r="E108" s="15">
        <f>Sheet1!C$10/2*SQRT( (B108/Sheet1!B$8)^2+(C108/Sheet1!C$8)^2+(D108/Sheet1!D$8)^2)</f>
        <v>115.52562486305798</v>
      </c>
      <c r="F108">
        <v>1</v>
      </c>
    </row>
    <row r="109" spans="1:6" x14ac:dyDescent="0.15">
      <c r="A109" s="18">
        <f t="shared" si="3"/>
        <v>7</v>
      </c>
      <c r="B109" s="16">
        <v>3</v>
      </c>
      <c r="C109" s="16">
        <v>2</v>
      </c>
      <c r="D109" s="16">
        <v>2</v>
      </c>
      <c r="E109" s="15">
        <f>Sheet1!C$10/2*SQRT( (B109/Sheet1!B$8)^2+(C109/Sheet1!C$8)^2+(D109/Sheet1!D$8)^2)</f>
        <v>79.369074581980612</v>
      </c>
      <c r="F109">
        <v>1</v>
      </c>
    </row>
    <row r="110" spans="1:6" x14ac:dyDescent="0.15">
      <c r="A110" s="18">
        <f t="shared" si="3"/>
        <v>7</v>
      </c>
      <c r="B110" s="16">
        <v>3</v>
      </c>
      <c r="C110" s="16">
        <v>3</v>
      </c>
      <c r="D110" s="16">
        <v>1</v>
      </c>
      <c r="E110" s="15">
        <f>Sheet1!C$10/2*SQRT( (B110/Sheet1!B$8)^2+(C110/Sheet1!C$8)^2+(D110/Sheet1!D$8)^2)</f>
        <v>47.5</v>
      </c>
      <c r="F110">
        <v>1</v>
      </c>
    </row>
    <row r="111" spans="1:6" x14ac:dyDescent="0.15">
      <c r="A111" s="18">
        <f t="shared" si="3"/>
        <v>7</v>
      </c>
      <c r="B111" s="16">
        <v>3</v>
      </c>
      <c r="C111" s="16">
        <v>4</v>
      </c>
      <c r="D111" s="16">
        <v>0</v>
      </c>
      <c r="E111" s="15">
        <f>Sheet1!C$10/2*SQRT( (B111/Sheet1!B$8)^2+(C111/Sheet1!C$8)^2+(D111/Sheet1!D$8)^2)</f>
        <v>34.879363526303059</v>
      </c>
      <c r="F111">
        <v>1</v>
      </c>
    </row>
    <row r="112" spans="1:6" x14ac:dyDescent="0.15">
      <c r="A112" s="18">
        <f t="shared" si="3"/>
        <v>7</v>
      </c>
      <c r="B112" s="16">
        <v>4</v>
      </c>
      <c r="C112" s="16">
        <v>0</v>
      </c>
      <c r="D112" s="16">
        <v>3</v>
      </c>
      <c r="E112" s="15">
        <f>Sheet1!C$10/2*SQRT( (B112/Sheet1!B$8)^2+(C112/Sheet1!C$8)^2+(D112/Sheet1!D$8)^2)</f>
        <v>116.25764490991551</v>
      </c>
      <c r="F112">
        <v>1</v>
      </c>
    </row>
    <row r="113" spans="1:6" x14ac:dyDescent="0.15">
      <c r="A113" s="18">
        <f t="shared" ref="A113:A121" si="4">SUM(B113:D113)</f>
        <v>7</v>
      </c>
      <c r="B113" s="16">
        <v>4</v>
      </c>
      <c r="C113" s="16">
        <v>1</v>
      </c>
      <c r="D113" s="16">
        <v>2</v>
      </c>
      <c r="E113" s="15">
        <f>Sheet1!C$10/2*SQRT( (B113/Sheet1!B$8)^2+(C113/Sheet1!C$8)^2+(D113/Sheet1!D$8)^2)</f>
        <v>79.709472460931508</v>
      </c>
      <c r="F113">
        <v>1</v>
      </c>
    </row>
    <row r="114" spans="1:6" x14ac:dyDescent="0.15">
      <c r="A114" s="18">
        <f t="shared" si="4"/>
        <v>7</v>
      </c>
      <c r="B114" s="16">
        <v>4</v>
      </c>
      <c r="C114" s="16">
        <v>2</v>
      </c>
      <c r="D114" s="16">
        <v>1</v>
      </c>
      <c r="E114" s="15">
        <f>Sheet1!C$10/2*SQRT( (B114/Sheet1!B$8)^2+(C114/Sheet1!C$8)^2+(D114/Sheet1!D$8)^2)</f>
        <v>46.849546422564224</v>
      </c>
      <c r="F114">
        <v>1</v>
      </c>
    </row>
    <row r="115" spans="1:6" x14ac:dyDescent="0.15">
      <c r="A115" s="18">
        <f t="shared" si="4"/>
        <v>7</v>
      </c>
      <c r="B115" s="16">
        <v>4</v>
      </c>
      <c r="C115" s="16">
        <v>3</v>
      </c>
      <c r="D115" s="16">
        <v>0</v>
      </c>
      <c r="E115" s="15">
        <f>Sheet1!C$10/2*SQRT( (B115/Sheet1!B$8)^2+(C115/Sheet1!C$8)^2+(D115/Sheet1!D$8)^2)</f>
        <v>32.244069222106567</v>
      </c>
      <c r="F115">
        <v>1</v>
      </c>
    </row>
    <row r="116" spans="1:6" x14ac:dyDescent="0.15">
      <c r="A116" s="18">
        <f t="shared" si="4"/>
        <v>7</v>
      </c>
      <c r="B116" s="16">
        <v>5</v>
      </c>
      <c r="C116" s="16">
        <v>0</v>
      </c>
      <c r="D116" s="16">
        <v>2</v>
      </c>
      <c r="E116" s="15">
        <f>Sheet1!C$10/2*SQRT( (B116/Sheet1!B$8)^2+(C116/Sheet1!C$8)^2+(D116/Sheet1!D$8)^2)</f>
        <v>81.168035580516545</v>
      </c>
      <c r="F116">
        <v>1</v>
      </c>
    </row>
    <row r="117" spans="1:6" x14ac:dyDescent="0.15">
      <c r="A117" s="18">
        <f t="shared" si="4"/>
        <v>7</v>
      </c>
      <c r="B117" s="16">
        <v>5</v>
      </c>
      <c r="C117" s="16">
        <v>1</v>
      </c>
      <c r="D117" s="16">
        <v>1</v>
      </c>
      <c r="E117" s="15">
        <f>Sheet1!C$10/2*SQRT( (B117/Sheet1!B$8)^2+(C117/Sheet1!C$8)^2+(D117/Sheet1!D$8)^2)</f>
        <v>48.104157824454219</v>
      </c>
      <c r="F117">
        <v>1</v>
      </c>
    </row>
    <row r="118" spans="1:6" x14ac:dyDescent="0.15">
      <c r="A118" s="18">
        <f t="shared" si="4"/>
        <v>7</v>
      </c>
      <c r="B118" s="16">
        <v>5</v>
      </c>
      <c r="C118" s="16">
        <v>2</v>
      </c>
      <c r="D118" s="16">
        <v>0</v>
      </c>
      <c r="E118" s="15">
        <f>Sheet1!C$10/2*SQRT( (B118/Sheet1!B$8)^2+(C118/Sheet1!C$8)^2+(D118/Sheet1!D$8)^2)</f>
        <v>32.300000000000004</v>
      </c>
      <c r="F118">
        <v>1</v>
      </c>
    </row>
    <row r="119" spans="1:6" x14ac:dyDescent="0.15">
      <c r="A119" s="18">
        <f t="shared" si="4"/>
        <v>7</v>
      </c>
      <c r="B119" s="16">
        <v>6</v>
      </c>
      <c r="C119" s="16">
        <v>0</v>
      </c>
      <c r="D119" s="16">
        <v>1</v>
      </c>
      <c r="E119" s="15">
        <f>Sheet1!C$10/2*SQRT( (B119/Sheet1!B$8)^2+(C119/Sheet1!C$8)^2+(D119/Sheet1!D$8)^2)</f>
        <v>51.123771378880093</v>
      </c>
      <c r="F119">
        <v>1</v>
      </c>
    </row>
    <row r="120" spans="1:6" x14ac:dyDescent="0.15">
      <c r="A120" s="18">
        <f t="shared" si="4"/>
        <v>7</v>
      </c>
      <c r="B120" s="16">
        <v>6</v>
      </c>
      <c r="C120" s="16">
        <v>1</v>
      </c>
      <c r="D120" s="16">
        <v>0</v>
      </c>
      <c r="E120" s="15">
        <f>Sheet1!C$10/2*SQRT( (B120/Sheet1!B$8)^2+(C120/Sheet1!C$8)^2+(D120/Sheet1!D$8)^2)</f>
        <v>35.034268937712973</v>
      </c>
      <c r="F120">
        <v>1</v>
      </c>
    </row>
    <row r="121" spans="1:6" x14ac:dyDescent="0.15">
      <c r="A121" s="18">
        <f t="shared" si="4"/>
        <v>7</v>
      </c>
      <c r="B121" s="16">
        <v>7</v>
      </c>
      <c r="C121" s="16">
        <v>0</v>
      </c>
      <c r="D121" s="16">
        <v>0</v>
      </c>
      <c r="E121" s="15">
        <f>Sheet1!C$10/2*SQRT( (B121/Sheet1!B$8)^2+(C121/Sheet1!C$8)^2+(D121/Sheet1!D$8)^2)</f>
        <v>39.900000000000006</v>
      </c>
      <c r="F121">
        <v>1</v>
      </c>
    </row>
    <row r="122" spans="1:6" x14ac:dyDescent="0.15">
      <c r="A122" s="18">
        <v>8</v>
      </c>
      <c r="B122" s="16">
        <v>0</v>
      </c>
      <c r="C122" s="16">
        <v>0</v>
      </c>
      <c r="D122" s="16">
        <v>8</v>
      </c>
      <c r="E122" s="15">
        <f>Sheet1!C$10/2*SQRT( (B122/Sheet1!B$8)^2+(C122/Sheet1!C$8)^2+(D122/Sheet1!D$8)^2)</f>
        <v>304</v>
      </c>
      <c r="F122">
        <v>1</v>
      </c>
    </row>
    <row r="123" spans="1:6" x14ac:dyDescent="0.15">
      <c r="A123" s="18">
        <v>8</v>
      </c>
      <c r="B123" s="16">
        <v>0</v>
      </c>
      <c r="C123" s="16">
        <v>1</v>
      </c>
      <c r="D123" s="16">
        <v>7</v>
      </c>
      <c r="E123" s="15">
        <f>Sheet1!C$10/2*SQRT( (B123/Sheet1!B$8)^2+(C123/Sheet1!C$8)^2+(D123/Sheet1!D$8)^2)</f>
        <v>266.10854928017631</v>
      </c>
      <c r="F123">
        <v>1</v>
      </c>
    </row>
    <row r="124" spans="1:6" x14ac:dyDescent="0.15">
      <c r="A124" s="18">
        <v>8</v>
      </c>
      <c r="B124" s="16">
        <v>0</v>
      </c>
      <c r="C124" s="16">
        <v>2</v>
      </c>
      <c r="D124" s="16">
        <v>6</v>
      </c>
      <c r="E124" s="15">
        <f>Sheet1!C$10/2*SQRT( (B124/Sheet1!B$8)^2+(C124/Sheet1!C$8)^2+(D124/Sheet1!D$8)^2)</f>
        <v>228.50610495126821</v>
      </c>
      <c r="F124">
        <v>1</v>
      </c>
    </row>
    <row r="125" spans="1:6" x14ac:dyDescent="0.15">
      <c r="A125" s="18">
        <v>8</v>
      </c>
      <c r="B125" s="16">
        <v>0</v>
      </c>
      <c r="C125" s="16">
        <v>3</v>
      </c>
      <c r="D125" s="16">
        <v>5</v>
      </c>
      <c r="E125" s="15">
        <f>Sheet1!C$10/2*SQRT( (B125/Sheet1!B$8)^2+(C125/Sheet1!C$8)^2+(D125/Sheet1!D$8)^2)</f>
        <v>191.36311034261541</v>
      </c>
      <c r="F125">
        <v>1</v>
      </c>
    </row>
    <row r="126" spans="1:6" x14ac:dyDescent="0.15">
      <c r="A126" s="18">
        <v>8</v>
      </c>
      <c r="B126" s="16">
        <v>0</v>
      </c>
      <c r="C126" s="16">
        <v>4</v>
      </c>
      <c r="D126" s="16">
        <v>4</v>
      </c>
      <c r="E126" s="15">
        <f>Sheet1!C$10/2*SQRT( (B126/Sheet1!B$8)^2+(C126/Sheet1!C$8)^2+(D126/Sheet1!D$8)^2)</f>
        <v>155.01019321322065</v>
      </c>
      <c r="F126">
        <v>1</v>
      </c>
    </row>
    <row r="127" spans="1:6" x14ac:dyDescent="0.15">
      <c r="A127" s="18">
        <v>8</v>
      </c>
      <c r="B127" s="16">
        <v>0</v>
      </c>
      <c r="C127" s="16">
        <v>5</v>
      </c>
      <c r="D127" s="16">
        <v>3</v>
      </c>
      <c r="E127" s="15">
        <f>Sheet1!C$10/2*SQRT( (B127/Sheet1!B$8)^2+(C127/Sheet1!C$8)^2+(D127/Sheet1!D$8)^2)</f>
        <v>120.16655108639843</v>
      </c>
      <c r="F127">
        <v>1</v>
      </c>
    </row>
    <row r="128" spans="1:6" x14ac:dyDescent="0.15">
      <c r="A128" s="18">
        <v>8</v>
      </c>
      <c r="B128" s="16">
        <v>0</v>
      </c>
      <c r="C128" s="16">
        <v>6</v>
      </c>
      <c r="D128" s="16">
        <v>2</v>
      </c>
      <c r="E128" s="15">
        <f>Sheet1!C$10/2*SQRT( (B128/Sheet1!B$8)^2+(C128/Sheet1!C$8)^2+(D128/Sheet1!D$8)^2)</f>
        <v>88.630468801648561</v>
      </c>
      <c r="F128">
        <v>1</v>
      </c>
    </row>
    <row r="129" spans="1:6" x14ac:dyDescent="0.15">
      <c r="A129" s="18">
        <v>8</v>
      </c>
      <c r="B129" s="16">
        <v>0</v>
      </c>
      <c r="C129" s="16">
        <v>7</v>
      </c>
      <c r="D129" s="16">
        <v>1</v>
      </c>
      <c r="E129" s="15">
        <f>Sheet1!C$10/2*SQRT( (B129/Sheet1!B$8)^2+(C129/Sheet1!C$8)^2+(D129/Sheet1!D$8)^2)</f>
        <v>65.377672029523964</v>
      </c>
      <c r="F129">
        <v>1</v>
      </c>
    </row>
    <row r="130" spans="1:6" x14ac:dyDescent="0.15">
      <c r="A130" s="18">
        <v>8</v>
      </c>
      <c r="B130" s="16">
        <v>0</v>
      </c>
      <c r="C130" s="16">
        <v>8</v>
      </c>
      <c r="D130" s="16">
        <v>0</v>
      </c>
      <c r="E130" s="15">
        <f>Sheet1!C$10/2*SQRT( (B130/Sheet1!B$8)^2+(C130/Sheet1!C$8)^2+(D130/Sheet1!D$8)^2)</f>
        <v>60.800000000000004</v>
      </c>
      <c r="F130">
        <v>1</v>
      </c>
    </row>
    <row r="131" spans="1:6" x14ac:dyDescent="0.15">
      <c r="A131" s="18">
        <v>8</v>
      </c>
      <c r="B131" s="16">
        <v>1</v>
      </c>
      <c r="C131" s="16">
        <v>0</v>
      </c>
      <c r="D131" s="16">
        <v>7</v>
      </c>
      <c r="E131" s="15">
        <f>Sheet1!C$10/2*SQRT( (B131/Sheet1!B$8)^2+(C131/Sheet1!C$8)^2+(D131/Sheet1!D$8)^2)</f>
        <v>266.06106441942984</v>
      </c>
      <c r="F131">
        <v>1</v>
      </c>
    </row>
    <row r="132" spans="1:6" x14ac:dyDescent="0.15">
      <c r="A132" s="18">
        <v>8</v>
      </c>
      <c r="B132" s="16">
        <v>1</v>
      </c>
      <c r="C132" s="16">
        <v>1</v>
      </c>
      <c r="D132" s="16">
        <v>6</v>
      </c>
      <c r="E132" s="15">
        <f>Sheet1!C$10/2*SQRT( (B132/Sheet1!B$8)^2+(C132/Sheet1!C$8)^2+(D132/Sheet1!D$8)^2)</f>
        <v>228.19783083982199</v>
      </c>
      <c r="F132">
        <v>1</v>
      </c>
    </row>
    <row r="133" spans="1:6" x14ac:dyDescent="0.15">
      <c r="A133" s="18">
        <v>8</v>
      </c>
      <c r="B133" s="16">
        <v>1</v>
      </c>
      <c r="C133" s="16">
        <v>2</v>
      </c>
      <c r="D133" s="16">
        <v>5</v>
      </c>
      <c r="E133" s="15">
        <f>Sheet1!C$10/2*SQRT( (B133/Sheet1!B$8)^2+(C133/Sheet1!C$8)^2+(D133/Sheet1!D$8)^2)</f>
        <v>190.69223896110717</v>
      </c>
      <c r="F133">
        <v>1</v>
      </c>
    </row>
    <row r="134" spans="1:6" x14ac:dyDescent="0.15">
      <c r="A134" s="18">
        <v>8</v>
      </c>
      <c r="B134" s="16">
        <v>1</v>
      </c>
      <c r="C134" s="16">
        <v>3</v>
      </c>
      <c r="D134" s="16">
        <v>4</v>
      </c>
      <c r="E134" s="15">
        <f>Sheet1!C$10/2*SQRT( (B134/Sheet1!B$8)^2+(C134/Sheet1!C$8)^2+(D134/Sheet1!D$8)^2)</f>
        <v>153.80614422057394</v>
      </c>
      <c r="F134">
        <v>1</v>
      </c>
    </row>
    <row r="135" spans="1:6" x14ac:dyDescent="0.15">
      <c r="A135" s="18">
        <v>8</v>
      </c>
      <c r="B135" s="16">
        <v>1</v>
      </c>
      <c r="C135" s="16">
        <v>4</v>
      </c>
      <c r="D135" s="16">
        <v>3</v>
      </c>
      <c r="E135" s="15">
        <f>Sheet1!C$10/2*SQRT( (B135/Sheet1!B$8)^2+(C135/Sheet1!C$8)^2+(D135/Sheet1!D$8)^2)</f>
        <v>118.12133592200861</v>
      </c>
      <c r="F135">
        <v>1</v>
      </c>
    </row>
    <row r="136" spans="1:6" x14ac:dyDescent="0.15">
      <c r="A136" s="18">
        <v>8</v>
      </c>
      <c r="B136" s="16">
        <v>1</v>
      </c>
      <c r="C136" s="16">
        <v>5</v>
      </c>
      <c r="D136" s="16">
        <v>2</v>
      </c>
      <c r="E136" s="15">
        <f>Sheet1!C$10/2*SQRT( (B136/Sheet1!B$8)^2+(C136/Sheet1!C$8)^2+(D136/Sheet1!D$8)^2)</f>
        <v>85.161552357856891</v>
      </c>
      <c r="F136">
        <v>1</v>
      </c>
    </row>
    <row r="137" spans="1:6" x14ac:dyDescent="0.15">
      <c r="A137" s="18">
        <v>8</v>
      </c>
      <c r="B137" s="16">
        <v>1</v>
      </c>
      <c r="C137" s="16">
        <v>6</v>
      </c>
      <c r="D137" s="16">
        <v>1</v>
      </c>
      <c r="E137" s="15">
        <f>Sheet1!C$10/2*SQRT( (B137/Sheet1!B$8)^2+(C137/Sheet1!C$8)^2+(D137/Sheet1!D$8)^2)</f>
        <v>59.630948340605819</v>
      </c>
      <c r="F137">
        <v>1</v>
      </c>
    </row>
    <row r="138" spans="1:6" x14ac:dyDescent="0.15">
      <c r="A138" s="18">
        <v>8</v>
      </c>
      <c r="B138" s="16">
        <v>1</v>
      </c>
      <c r="C138" s="16">
        <v>7</v>
      </c>
      <c r="D138" s="16">
        <v>0</v>
      </c>
      <c r="E138" s="15">
        <f>Sheet1!C$10/2*SQRT( (B138/Sheet1!B$8)^2+(C138/Sheet1!C$8)^2+(D138/Sheet1!D$8)^2)</f>
        <v>53.504485793249145</v>
      </c>
      <c r="F138">
        <v>1</v>
      </c>
    </row>
    <row r="139" spans="1:6" x14ac:dyDescent="0.15">
      <c r="A139" s="18">
        <v>8</v>
      </c>
      <c r="B139" s="16">
        <v>2</v>
      </c>
      <c r="C139" s="16">
        <v>0</v>
      </c>
      <c r="D139" s="16">
        <v>6</v>
      </c>
      <c r="E139" s="15">
        <f>Sheet1!C$10/2*SQRT( (B139/Sheet1!B$8)^2+(C139/Sheet1!C$8)^2+(D139/Sheet1!D$8)^2)</f>
        <v>228.28482209730899</v>
      </c>
      <c r="F139">
        <v>1</v>
      </c>
    </row>
    <row r="140" spans="1:6" x14ac:dyDescent="0.15">
      <c r="A140" s="18">
        <v>8</v>
      </c>
      <c r="B140" s="16">
        <v>2</v>
      </c>
      <c r="C140" s="16">
        <v>1</v>
      </c>
      <c r="D140" s="16">
        <v>5</v>
      </c>
      <c r="E140" s="15">
        <f>Sheet1!C$10/2*SQRT( (B140/Sheet1!B$8)^2+(C140/Sheet1!C$8)^2+(D140/Sheet1!D$8)^2)</f>
        <v>190.49335946431307</v>
      </c>
      <c r="F140">
        <v>1</v>
      </c>
    </row>
    <row r="141" spans="1:6" x14ac:dyDescent="0.15">
      <c r="A141" s="18">
        <v>8</v>
      </c>
      <c r="B141" s="16">
        <v>2</v>
      </c>
      <c r="C141" s="16">
        <v>2</v>
      </c>
      <c r="D141" s="16">
        <v>4</v>
      </c>
      <c r="E141" s="15">
        <f>Sheet1!C$10/2*SQRT( (B141/Sheet1!B$8)^2+(C141/Sheet1!C$8)^2+(D141/Sheet1!D$8)^2)</f>
        <v>153.18289721767243</v>
      </c>
      <c r="F141">
        <v>1</v>
      </c>
    </row>
    <row r="142" spans="1:6" x14ac:dyDescent="0.15">
      <c r="A142" s="18">
        <v>8</v>
      </c>
      <c r="B142" s="16">
        <v>2</v>
      </c>
      <c r="C142" s="16">
        <v>3</v>
      </c>
      <c r="D142" s="16">
        <v>3</v>
      </c>
      <c r="E142" s="15">
        <f>Sheet1!C$10/2*SQRT( (B142/Sheet1!B$8)^2+(C142/Sheet1!C$8)^2+(D142/Sheet1!D$8)^2)</f>
        <v>116.81523873193943</v>
      </c>
      <c r="F142">
        <v>1</v>
      </c>
    </row>
    <row r="143" spans="1:6" x14ac:dyDescent="0.15">
      <c r="A143" s="18">
        <v>8</v>
      </c>
      <c r="B143" s="16">
        <v>2</v>
      </c>
      <c r="C143" s="16">
        <v>4</v>
      </c>
      <c r="D143" s="16">
        <v>2</v>
      </c>
      <c r="E143" s="15">
        <f>Sheet1!C$10/2*SQRT( (B143/Sheet1!B$8)^2+(C143/Sheet1!C$8)^2+(D143/Sheet1!D$8)^2)</f>
        <v>82.64454004953987</v>
      </c>
      <c r="F143">
        <v>1</v>
      </c>
    </row>
    <row r="144" spans="1:6" x14ac:dyDescent="0.15">
      <c r="A144" s="18">
        <v>8</v>
      </c>
      <c r="B144" s="16">
        <v>2</v>
      </c>
      <c r="C144" s="16">
        <v>5</v>
      </c>
      <c r="D144" s="16">
        <v>1</v>
      </c>
      <c r="E144" s="15">
        <f>Sheet1!C$10/2*SQRT( (B144/Sheet1!B$8)^2+(C144/Sheet1!C$8)^2+(D144/Sheet1!D$8)^2)</f>
        <v>54.935962720243651</v>
      </c>
      <c r="F144">
        <v>1</v>
      </c>
    </row>
    <row r="145" spans="1:6" x14ac:dyDescent="0.15">
      <c r="A145" s="18">
        <v>8</v>
      </c>
      <c r="B145" s="16">
        <v>2</v>
      </c>
      <c r="C145" s="16">
        <v>6</v>
      </c>
      <c r="D145" s="16">
        <v>0</v>
      </c>
      <c r="E145" s="15">
        <f>Sheet1!C$10/2*SQRT( (B145/Sheet1!B$8)^2+(C145/Sheet1!C$8)^2+(D145/Sheet1!D$8)^2)</f>
        <v>47.003404132041332</v>
      </c>
      <c r="F145">
        <v>1</v>
      </c>
    </row>
    <row r="146" spans="1:6" x14ac:dyDescent="0.15">
      <c r="A146" s="18">
        <v>8</v>
      </c>
      <c r="B146" s="16">
        <v>3</v>
      </c>
      <c r="C146" s="16">
        <v>0</v>
      </c>
      <c r="D146" s="16">
        <v>5</v>
      </c>
      <c r="E146" s="15">
        <f>Sheet1!C$10/2*SQRT( (B146/Sheet1!B$8)^2+(C146/Sheet1!C$8)^2+(D146/Sheet1!D$8)^2)</f>
        <v>190.76794804159317</v>
      </c>
      <c r="F146" s="23">
        <v>1</v>
      </c>
    </row>
    <row r="147" spans="1:6" x14ac:dyDescent="0.15">
      <c r="A147" s="18">
        <v>8</v>
      </c>
      <c r="B147" s="16">
        <v>3</v>
      </c>
      <c r="C147" s="16">
        <v>1</v>
      </c>
      <c r="D147" s="16">
        <v>4</v>
      </c>
      <c r="E147" s="15">
        <f>Sheet1!C$10/2*SQRT( (B147/Sheet1!B$8)^2+(C147/Sheet1!C$8)^2+(D147/Sheet1!D$8)^2)</f>
        <v>153.14754323853845</v>
      </c>
      <c r="F147" s="23">
        <v>1</v>
      </c>
    </row>
    <row r="148" spans="1:6" x14ac:dyDescent="0.15">
      <c r="A148" s="18">
        <v>8</v>
      </c>
      <c r="B148" s="16">
        <v>3</v>
      </c>
      <c r="C148" s="16">
        <v>2</v>
      </c>
      <c r="D148" s="16">
        <v>3</v>
      </c>
      <c r="E148" s="15">
        <f>Sheet1!C$10/2*SQRT( (B148/Sheet1!B$8)^2+(C148/Sheet1!C$8)^2+(D148/Sheet1!D$8)^2)</f>
        <v>116.27316973403626</v>
      </c>
      <c r="F148" s="23">
        <v>1</v>
      </c>
    </row>
    <row r="149" spans="1:6" x14ac:dyDescent="0.15">
      <c r="A149" s="18">
        <v>8</v>
      </c>
      <c r="B149" s="16">
        <v>3</v>
      </c>
      <c r="C149" s="16">
        <v>3</v>
      </c>
      <c r="D149" s="16">
        <v>2</v>
      </c>
      <c r="E149" s="15">
        <f>Sheet1!C$10/2*SQRT( (B149/Sheet1!B$8)^2+(C149/Sheet1!C$8)^2+(D149/Sheet1!D$8)^2)</f>
        <v>81.168035580516545</v>
      </c>
      <c r="F149" s="23">
        <v>1</v>
      </c>
    </row>
    <row r="150" spans="1:6" x14ac:dyDescent="0.15">
      <c r="A150" s="18">
        <v>8</v>
      </c>
      <c r="B150" s="16">
        <v>3</v>
      </c>
      <c r="C150" s="16">
        <v>4</v>
      </c>
      <c r="D150" s="16">
        <v>1</v>
      </c>
      <c r="E150" s="15">
        <f>Sheet1!C$10/2*SQRT( (B150/Sheet1!B$8)^2+(C150/Sheet1!C$8)^2+(D150/Sheet1!D$8)^2)</f>
        <v>51.580713449893267</v>
      </c>
      <c r="F150" s="23">
        <v>1</v>
      </c>
    </row>
    <row r="151" spans="1:6" x14ac:dyDescent="0.15">
      <c r="A151" s="18">
        <v>8</v>
      </c>
      <c r="B151" s="16">
        <v>3</v>
      </c>
      <c r="C151" s="16">
        <v>5</v>
      </c>
      <c r="D151" s="16">
        <v>0</v>
      </c>
      <c r="E151" s="15">
        <f>Sheet1!C$10/2*SQRT( (B151/Sheet1!B$8)^2+(C151/Sheet1!C$8)^2+(D151/Sheet1!D$8)^2)</f>
        <v>41.670253178976488</v>
      </c>
      <c r="F151" s="23">
        <v>1</v>
      </c>
    </row>
    <row r="152" spans="1:6" x14ac:dyDescent="0.15">
      <c r="A152" s="18">
        <v>8</v>
      </c>
      <c r="B152" s="16">
        <v>4</v>
      </c>
      <c r="C152" s="16">
        <v>0</v>
      </c>
      <c r="D152" s="16">
        <v>4</v>
      </c>
      <c r="E152" s="15">
        <f>Sheet1!C$10/2*SQRT( (B152/Sheet1!B$8)^2+(C152/Sheet1!C$8)^2+(D152/Sheet1!D$8)^2)</f>
        <v>153.70048796279082</v>
      </c>
      <c r="F152" s="23">
        <v>1</v>
      </c>
    </row>
    <row r="153" spans="1:6" x14ac:dyDescent="0.15">
      <c r="A153" s="18">
        <v>8</v>
      </c>
      <c r="B153" s="16">
        <v>4</v>
      </c>
      <c r="C153" s="16">
        <v>1</v>
      </c>
      <c r="D153" s="16">
        <v>3</v>
      </c>
      <c r="E153" s="15">
        <f>Sheet1!C$10/2*SQRT( (B153/Sheet1!B$8)^2+(C153/Sheet1!C$8)^2+(D153/Sheet1!D$8)^2)</f>
        <v>116.50579384734479</v>
      </c>
      <c r="F153" s="23">
        <v>1</v>
      </c>
    </row>
    <row r="154" spans="1:6" x14ac:dyDescent="0.15">
      <c r="A154" s="18">
        <v>8</v>
      </c>
      <c r="B154" s="16">
        <v>4</v>
      </c>
      <c r="C154" s="16">
        <v>2</v>
      </c>
      <c r="D154" s="16">
        <v>2</v>
      </c>
      <c r="E154" s="15">
        <f>Sheet1!C$10/2*SQRT( (B154/Sheet1!B$8)^2+(C154/Sheet1!C$8)^2+(D154/Sheet1!D$8)^2)</f>
        <v>80.789108176783344</v>
      </c>
      <c r="F154" s="23">
        <v>1</v>
      </c>
    </row>
    <row r="155" spans="1:6" x14ac:dyDescent="0.15">
      <c r="A155" s="18">
        <v>8</v>
      </c>
      <c r="B155" s="16">
        <v>4</v>
      </c>
      <c r="C155" s="16">
        <v>3</v>
      </c>
      <c r="D155" s="16">
        <v>1</v>
      </c>
      <c r="E155" s="15">
        <f>Sheet1!C$10/2*SQRT( (B155/Sheet1!B$8)^2+(C155/Sheet1!C$8)^2+(D155/Sheet1!D$8)^2)</f>
        <v>49.836532784695208</v>
      </c>
      <c r="F155" s="23">
        <v>1</v>
      </c>
    </row>
    <row r="156" spans="1:6" x14ac:dyDescent="0.15">
      <c r="A156" s="18">
        <v>8</v>
      </c>
      <c r="B156" s="16">
        <v>4</v>
      </c>
      <c r="C156" s="16">
        <v>4</v>
      </c>
      <c r="D156" s="16">
        <v>0</v>
      </c>
      <c r="E156" s="15">
        <f>Sheet1!C$10/2*SQRT( (B156/Sheet1!B$8)^2+(C156/Sheet1!C$8)^2+(D156/Sheet1!D$8)^2)</f>
        <v>38.000000000000007</v>
      </c>
      <c r="F156" s="23">
        <v>1</v>
      </c>
    </row>
    <row r="157" spans="1:6" x14ac:dyDescent="0.15">
      <c r="A157" s="18">
        <v>8</v>
      </c>
      <c r="B157" s="16">
        <v>5</v>
      </c>
      <c r="C157" s="16">
        <v>0</v>
      </c>
      <c r="D157" s="16">
        <v>3</v>
      </c>
      <c r="E157" s="15">
        <f>Sheet1!C$10/2*SQRT( (B157/Sheet1!B$8)^2+(C157/Sheet1!C$8)^2+(D157/Sheet1!D$8)^2)</f>
        <v>117.50851033010335</v>
      </c>
      <c r="F157" s="23">
        <v>1</v>
      </c>
    </row>
    <row r="158" spans="1:6" x14ac:dyDescent="0.15">
      <c r="A158" s="18">
        <v>8</v>
      </c>
      <c r="B158" s="16">
        <v>5</v>
      </c>
      <c r="C158" s="16">
        <v>1</v>
      </c>
      <c r="D158" s="16">
        <v>2</v>
      </c>
      <c r="E158" s="15">
        <f>Sheet1!C$10/2*SQRT( (B158/Sheet1!B$8)^2+(C158/Sheet1!C$8)^2+(D158/Sheet1!D$8)^2)</f>
        <v>81.523064221114751</v>
      </c>
      <c r="F158" s="23">
        <v>1</v>
      </c>
    </row>
    <row r="159" spans="1:6" x14ac:dyDescent="0.15">
      <c r="A159" s="18">
        <v>8</v>
      </c>
      <c r="B159" s="16">
        <v>5</v>
      </c>
      <c r="C159" s="16">
        <v>2</v>
      </c>
      <c r="D159" s="16">
        <v>1</v>
      </c>
      <c r="E159" s="15">
        <f>Sheet1!C$10/2*SQRT( (B159/Sheet1!B$8)^2+(C159/Sheet1!C$8)^2+(D159/Sheet1!D$8)^2)</f>
        <v>49.872738043945411</v>
      </c>
      <c r="F159" s="23">
        <v>1</v>
      </c>
    </row>
    <row r="160" spans="1:6" x14ac:dyDescent="0.15">
      <c r="A160" s="18">
        <v>8</v>
      </c>
      <c r="B160" s="16">
        <v>5</v>
      </c>
      <c r="C160" s="16">
        <v>3</v>
      </c>
      <c r="D160" s="16">
        <v>0</v>
      </c>
      <c r="E160" s="15">
        <f>Sheet1!C$10/2*SQRT( (B160/Sheet1!B$8)^2+(C160/Sheet1!C$8)^2+(D160/Sheet1!D$8)^2)</f>
        <v>36.497808153367238</v>
      </c>
      <c r="F160" s="23">
        <v>1</v>
      </c>
    </row>
    <row r="161" spans="1:6" x14ac:dyDescent="0.15">
      <c r="A161" s="18">
        <v>8</v>
      </c>
      <c r="B161" s="16">
        <v>6</v>
      </c>
      <c r="C161" s="16">
        <v>0</v>
      </c>
      <c r="D161" s="16">
        <v>2</v>
      </c>
      <c r="E161" s="15">
        <f>Sheet1!C$10/2*SQRT( (B161/Sheet1!B$8)^2+(C161/Sheet1!C$8)^2+(D161/Sheet1!D$8)^2)</f>
        <v>83.340506357952975</v>
      </c>
      <c r="F161" s="23">
        <v>1</v>
      </c>
    </row>
    <row r="162" spans="1:6" x14ac:dyDescent="0.15">
      <c r="A162" s="18">
        <v>8</v>
      </c>
      <c r="B162" s="16">
        <v>6</v>
      </c>
      <c r="C162" s="16">
        <v>1</v>
      </c>
      <c r="D162" s="16">
        <v>1</v>
      </c>
      <c r="E162" s="15">
        <f>Sheet1!C$10/2*SQRT( (B162/Sheet1!B$8)^2+(C162/Sheet1!C$8)^2+(D162/Sheet1!D$8)^2)</f>
        <v>51.685587933194682</v>
      </c>
      <c r="F162" s="23">
        <v>1</v>
      </c>
    </row>
    <row r="163" spans="1:6" x14ac:dyDescent="0.15">
      <c r="A163" s="18">
        <v>8</v>
      </c>
      <c r="B163" s="16">
        <v>6</v>
      </c>
      <c r="C163" s="16">
        <v>2</v>
      </c>
      <c r="D163" s="16">
        <v>0</v>
      </c>
      <c r="E163" s="15">
        <f>Sheet1!C$10/2*SQRT( (B163/Sheet1!B$8)^2+(C163/Sheet1!C$8)^2+(D163/Sheet1!D$8)^2)</f>
        <v>37.425659646825196</v>
      </c>
      <c r="F163" s="23">
        <v>1</v>
      </c>
    </row>
    <row r="164" spans="1:6" x14ac:dyDescent="0.15">
      <c r="A164" s="18">
        <v>8</v>
      </c>
      <c r="B164" s="16">
        <v>7</v>
      </c>
      <c r="C164" s="16">
        <v>0</v>
      </c>
      <c r="D164" s="16">
        <v>1</v>
      </c>
      <c r="E164" s="15">
        <f>Sheet1!C$10/2*SQRT( (B164/Sheet1!B$8)^2+(C164/Sheet1!C$8)^2+(D164/Sheet1!D$8)^2)</f>
        <v>55.1</v>
      </c>
      <c r="F164" s="23">
        <v>1</v>
      </c>
    </row>
    <row r="165" spans="1:6" x14ac:dyDescent="0.15">
      <c r="A165" s="18">
        <v>8</v>
      </c>
      <c r="B165" s="16">
        <v>7</v>
      </c>
      <c r="C165" s="16">
        <v>1</v>
      </c>
      <c r="D165" s="16">
        <v>0</v>
      </c>
      <c r="E165" s="15">
        <f>Sheet1!C$10/2*SQRT( (B165/Sheet1!B$8)^2+(C165/Sheet1!C$8)^2+(D165/Sheet1!D$8)^2)</f>
        <v>40.617360820220711</v>
      </c>
      <c r="F165" s="23">
        <v>1</v>
      </c>
    </row>
    <row r="166" spans="1:6" x14ac:dyDescent="0.15">
      <c r="A166" s="18">
        <v>8</v>
      </c>
      <c r="B166" s="16">
        <v>8</v>
      </c>
      <c r="C166" s="16">
        <v>0</v>
      </c>
      <c r="D166" s="16">
        <v>0</v>
      </c>
      <c r="E166" s="15">
        <f>Sheet1!C$10/2*SQRT( (B166/Sheet1!B$8)^2+(C166/Sheet1!C$8)^2+(D166/Sheet1!D$8)^2)</f>
        <v>45.6</v>
      </c>
      <c r="F166" s="23">
        <v>1</v>
      </c>
    </row>
    <row r="167" spans="1:6" x14ac:dyDescent="0.15">
      <c r="A167" s="18">
        <v>9</v>
      </c>
      <c r="B167" s="16">
        <v>0</v>
      </c>
      <c r="C167" s="16">
        <v>0</v>
      </c>
      <c r="D167" s="16">
        <v>9</v>
      </c>
      <c r="E167" s="15">
        <f>Sheet1!C$10/2*SQRT( (B167/Sheet1!B$8)^2+(C167/Sheet1!C$8)^2+(D167/Sheet1!D$8)^2)</f>
        <v>342</v>
      </c>
      <c r="F167" s="23">
        <v>1</v>
      </c>
    </row>
    <row r="168" spans="1:6" x14ac:dyDescent="0.15">
      <c r="A168" s="18">
        <v>9</v>
      </c>
      <c r="B168" s="16">
        <v>0</v>
      </c>
      <c r="C168" s="16">
        <v>1</v>
      </c>
      <c r="D168" s="16">
        <v>9</v>
      </c>
      <c r="E168" s="15">
        <f>Sheet1!C$10/2*SQRT( (B168/Sheet1!B$8)^2+(C168/Sheet1!C$8)^2+(D168/Sheet1!D$8)^2)</f>
        <v>342.08443402177767</v>
      </c>
      <c r="F168" s="23">
        <v>1</v>
      </c>
    </row>
    <row r="169" spans="1:6" x14ac:dyDescent="0.15">
      <c r="A169" s="18">
        <v>9</v>
      </c>
      <c r="B169" s="16">
        <v>0</v>
      </c>
      <c r="C169" s="16">
        <v>2</v>
      </c>
      <c r="D169" s="16">
        <v>9</v>
      </c>
      <c r="E169" s="15">
        <f>Sheet1!C$10/2*SQRT( (B169/Sheet1!B$8)^2+(C169/Sheet1!C$8)^2+(D169/Sheet1!D$8)^2)</f>
        <v>342.33761113847834</v>
      </c>
      <c r="F169" s="23">
        <v>1</v>
      </c>
    </row>
    <row r="170" spans="1:6" x14ac:dyDescent="0.15">
      <c r="A170" s="18">
        <v>9</v>
      </c>
      <c r="B170" s="16">
        <v>0</v>
      </c>
      <c r="C170" s="16">
        <v>3</v>
      </c>
      <c r="D170" s="16">
        <v>9</v>
      </c>
      <c r="E170" s="15">
        <f>Sheet1!C$10/2*SQRT( (B170/Sheet1!B$8)^2+(C170/Sheet1!C$8)^2+(D170/Sheet1!D$8)^2)</f>
        <v>342.75915742690228</v>
      </c>
      <c r="F170" s="23">
        <v>1</v>
      </c>
    </row>
    <row r="171" spans="1:6" x14ac:dyDescent="0.15">
      <c r="A171" s="18">
        <v>9</v>
      </c>
      <c r="B171" s="16">
        <v>0</v>
      </c>
      <c r="C171" s="16">
        <v>4</v>
      </c>
      <c r="D171" s="16">
        <v>9</v>
      </c>
      <c r="E171" s="15">
        <f>Sheet1!C$10/2*SQRT( (B171/Sheet1!B$8)^2+(C171/Sheet1!C$8)^2+(D171/Sheet1!D$8)^2)</f>
        <v>343.34845274152616</v>
      </c>
      <c r="F171" s="23">
        <v>1</v>
      </c>
    </row>
    <row r="172" spans="1:6" x14ac:dyDescent="0.15">
      <c r="A172" s="18">
        <v>9</v>
      </c>
      <c r="B172" s="16">
        <v>0</v>
      </c>
      <c r="C172" s="16">
        <v>5</v>
      </c>
      <c r="D172" s="16">
        <v>9</v>
      </c>
      <c r="E172" s="15">
        <f>Sheet1!C$10/2*SQRT( (B172/Sheet1!B$8)^2+(C172/Sheet1!C$8)^2+(D172/Sheet1!D$8)^2)</f>
        <v>344.10463524922181</v>
      </c>
      <c r="F172" s="23">
        <v>1</v>
      </c>
    </row>
    <row r="173" spans="1:6" x14ac:dyDescent="0.15">
      <c r="A173" s="18">
        <v>9</v>
      </c>
      <c r="B173" s="16">
        <v>0</v>
      </c>
      <c r="C173" s="16">
        <v>6</v>
      </c>
      <c r="D173" s="16">
        <v>9</v>
      </c>
      <c r="E173" s="15">
        <f>Sheet1!C$10/2*SQRT( (B173/Sheet1!B$8)^2+(C173/Sheet1!C$8)^2+(D173/Sheet1!D$8)^2)</f>
        <v>345.02660766961145</v>
      </c>
      <c r="F173" s="23">
        <v>1</v>
      </c>
    </row>
    <row r="174" spans="1:6" x14ac:dyDescent="0.15">
      <c r="A174" s="18">
        <v>9</v>
      </c>
      <c r="B174" s="16">
        <v>0</v>
      </c>
      <c r="C174" s="16">
        <v>7</v>
      </c>
      <c r="D174" s="16">
        <v>9</v>
      </c>
      <c r="E174" s="15">
        <f>Sheet1!C$10/2*SQRT( (B174/Sheet1!B$8)^2+(C174/Sheet1!C$8)^2+(D174/Sheet1!D$8)^2)</f>
        <v>346.11304511676531</v>
      </c>
      <c r="F174" s="23">
        <v>1</v>
      </c>
    </row>
    <row r="175" spans="1:6" x14ac:dyDescent="0.15">
      <c r="A175" s="18">
        <v>9</v>
      </c>
      <c r="B175" s="16">
        <v>0</v>
      </c>
      <c r="C175" s="16">
        <v>8</v>
      </c>
      <c r="D175" s="16">
        <v>9</v>
      </c>
      <c r="E175" s="15">
        <f>Sheet1!C$10/2*SQRT( (B175/Sheet1!B$8)^2+(C175/Sheet1!C$8)^2+(D175/Sheet1!D$8)^2)</f>
        <v>347.36240441360377</v>
      </c>
      <c r="F175" s="23">
        <v>1</v>
      </c>
    </row>
    <row r="176" spans="1:6" x14ac:dyDescent="0.15">
      <c r="A176" s="18">
        <v>9</v>
      </c>
      <c r="B176" s="16">
        <v>0</v>
      </c>
      <c r="C176" s="16">
        <v>9</v>
      </c>
      <c r="D176" s="16">
        <v>0</v>
      </c>
      <c r="E176" s="15">
        <f>Sheet1!C$10/2*SQRT( (B176/Sheet1!B$8)^2+(C176/Sheet1!C$8)^2+(D176/Sheet1!D$8)^2)</f>
        <v>68.399999999999991</v>
      </c>
      <c r="F176" s="23">
        <v>1</v>
      </c>
    </row>
    <row r="177" spans="1:6" x14ac:dyDescent="0.15">
      <c r="A177" s="18">
        <v>9</v>
      </c>
      <c r="B177" s="16">
        <v>0</v>
      </c>
      <c r="C177" s="16">
        <v>1</v>
      </c>
      <c r="D177" s="16">
        <v>8</v>
      </c>
      <c r="E177" s="15">
        <f>Sheet1!C$10/2*SQRT( (B177/Sheet1!B$8)^2+(C177/Sheet1!C$8)^2+(D177/Sheet1!D$8)^2)</f>
        <v>304.09498516088689</v>
      </c>
      <c r="F177" s="23">
        <v>1</v>
      </c>
    </row>
    <row r="178" spans="1:6" x14ac:dyDescent="0.15">
      <c r="A178" s="18">
        <v>9</v>
      </c>
      <c r="B178" s="16">
        <v>0</v>
      </c>
      <c r="C178" s="16">
        <v>2</v>
      </c>
      <c r="D178" s="16">
        <v>7</v>
      </c>
      <c r="E178" s="15">
        <f>Sheet1!C$10/2*SQRT( (B178/Sheet1!B$8)^2+(C178/Sheet1!C$8)^2+(D178/Sheet1!D$8)^2)</f>
        <v>266.43393177296321</v>
      </c>
      <c r="F178" s="23">
        <v>1</v>
      </c>
    </row>
    <row r="179" spans="1:6" x14ac:dyDescent="0.15">
      <c r="A179" s="18">
        <v>9</v>
      </c>
      <c r="B179" s="16">
        <v>0</v>
      </c>
      <c r="C179" s="16">
        <v>3</v>
      </c>
      <c r="D179" s="16">
        <v>6</v>
      </c>
      <c r="E179" s="15">
        <f>Sheet1!C$10/2*SQRT( (B179/Sheet1!B$8)^2+(C179/Sheet1!C$8)^2+(D179/Sheet1!D$8)^2)</f>
        <v>229.13716416155631</v>
      </c>
      <c r="F179" s="23">
        <v>1</v>
      </c>
    </row>
    <row r="180" spans="1:6" x14ac:dyDescent="0.15">
      <c r="A180" s="18">
        <v>9</v>
      </c>
      <c r="B180" s="16">
        <v>0</v>
      </c>
      <c r="C180" s="16">
        <v>4</v>
      </c>
      <c r="D180" s="16">
        <v>5</v>
      </c>
      <c r="E180" s="15">
        <f>Sheet1!C$10/2*SQRT( (B180/Sheet1!B$8)^2+(C180/Sheet1!C$8)^2+(D180/Sheet1!D$8)^2)</f>
        <v>192.41663129781688</v>
      </c>
      <c r="F180" s="23">
        <v>1</v>
      </c>
    </row>
    <row r="181" spans="1:6" x14ac:dyDescent="0.15">
      <c r="A181" s="18">
        <v>9</v>
      </c>
      <c r="B181" s="16">
        <v>0</v>
      </c>
      <c r="C181" s="16">
        <v>5</v>
      </c>
      <c r="D181" s="16">
        <v>4</v>
      </c>
      <c r="E181" s="15">
        <f>Sheet1!C$10/2*SQRT( (B181/Sheet1!B$8)^2+(C181/Sheet1!C$8)^2+(D181/Sheet1!D$8)^2)</f>
        <v>156.67801377347109</v>
      </c>
      <c r="F181" s="23">
        <v>1</v>
      </c>
    </row>
    <row r="182" spans="1:6" x14ac:dyDescent="0.15">
      <c r="A182" s="18">
        <v>9</v>
      </c>
      <c r="B182" s="16">
        <v>0</v>
      </c>
      <c r="C182" s="16">
        <v>6</v>
      </c>
      <c r="D182" s="16">
        <v>3</v>
      </c>
      <c r="E182" s="15">
        <f>Sheet1!C$10/2*SQRT( (B182/Sheet1!B$8)^2+(C182/Sheet1!C$8)^2+(D182/Sheet1!D$8)^2)</f>
        <v>122.78175760266672</v>
      </c>
      <c r="F182" s="23">
        <v>1</v>
      </c>
    </row>
    <row r="183" spans="1:6" x14ac:dyDescent="0.15">
      <c r="A183" s="18">
        <v>9</v>
      </c>
      <c r="B183" s="16">
        <v>0</v>
      </c>
      <c r="C183" s="16">
        <v>7</v>
      </c>
      <c r="D183" s="16">
        <v>2</v>
      </c>
      <c r="E183" s="15">
        <f>Sheet1!C$10/2*SQRT( (B183/Sheet1!B$8)^2+(C183/Sheet1!C$8)^2+(D183/Sheet1!D$8)^2)</f>
        <v>92.769822679576151</v>
      </c>
      <c r="F183" s="23">
        <v>1</v>
      </c>
    </row>
    <row r="184" spans="1:6" x14ac:dyDescent="0.15">
      <c r="A184" s="18">
        <v>9</v>
      </c>
      <c r="B184" s="16">
        <v>0</v>
      </c>
      <c r="C184" s="16">
        <v>8</v>
      </c>
      <c r="D184" s="16">
        <v>1</v>
      </c>
      <c r="E184" s="15">
        <f>Sheet1!C$10/2*SQRT( (B184/Sheet1!B$8)^2+(C184/Sheet1!C$8)^2+(D184/Sheet1!D$8)^2)</f>
        <v>71.698256603630185</v>
      </c>
      <c r="F184" s="23">
        <v>1</v>
      </c>
    </row>
    <row r="185" spans="1:6" x14ac:dyDescent="0.15">
      <c r="A185" s="18">
        <v>9</v>
      </c>
      <c r="B185" s="16">
        <v>0</v>
      </c>
      <c r="C185" s="16">
        <v>9</v>
      </c>
      <c r="D185" s="16">
        <v>0</v>
      </c>
      <c r="E185" s="15">
        <f>Sheet1!C$10/2*SQRT( (B185/Sheet1!B$8)^2+(C185/Sheet1!C$8)^2+(D185/Sheet1!D$8)^2)</f>
        <v>68.399999999999991</v>
      </c>
      <c r="F185" s="23">
        <v>1</v>
      </c>
    </row>
    <row r="186" spans="1:6" x14ac:dyDescent="0.15">
      <c r="A186" s="18">
        <v>9</v>
      </c>
      <c r="B186" s="16">
        <v>1</v>
      </c>
      <c r="C186" s="16">
        <v>0</v>
      </c>
      <c r="D186" s="16">
        <v>8</v>
      </c>
      <c r="E186" s="15">
        <f>Sheet1!C$10/2*SQRT( (B186/Sheet1!B$8)^2+(C186/Sheet1!C$8)^2+(D186/Sheet1!D$8)^2)</f>
        <v>304.05343280417009</v>
      </c>
      <c r="F186" s="23">
        <v>1</v>
      </c>
    </row>
    <row r="187" spans="1:6" x14ac:dyDescent="0.15">
      <c r="A187" s="18">
        <v>9</v>
      </c>
      <c r="B187" s="16">
        <v>1</v>
      </c>
      <c r="C187" s="16">
        <v>2</v>
      </c>
      <c r="D187" s="16">
        <v>7</v>
      </c>
      <c r="E187" s="15">
        <f>Sheet1!C$10/2*SQRT( (B187/Sheet1!B$8)^2+(C187/Sheet1!C$8)^2+(D187/Sheet1!D$8)^2)</f>
        <v>266.49489676164535</v>
      </c>
      <c r="F187" s="23">
        <v>1</v>
      </c>
    </row>
    <row r="188" spans="1:6" x14ac:dyDescent="0.15">
      <c r="A188" s="18">
        <v>9</v>
      </c>
      <c r="B188" s="16">
        <v>1</v>
      </c>
      <c r="C188" s="16">
        <v>3</v>
      </c>
      <c r="D188" s="16">
        <v>6</v>
      </c>
      <c r="E188" s="15">
        <f>Sheet1!C$10/2*SQRT( (B188/Sheet1!B$8)^2+(C188/Sheet1!C$8)^2+(D188/Sheet1!D$8)^2)</f>
        <v>229.20804959686737</v>
      </c>
      <c r="F188" s="23">
        <v>1</v>
      </c>
    </row>
    <row r="189" spans="1:6" x14ac:dyDescent="0.15">
      <c r="A189" s="18">
        <v>9</v>
      </c>
      <c r="B189" s="16">
        <v>1</v>
      </c>
      <c r="C189" s="16">
        <v>4</v>
      </c>
      <c r="D189" s="16">
        <v>5</v>
      </c>
      <c r="E189" s="15">
        <f>Sheet1!C$10/2*SQRT( (B189/Sheet1!B$8)^2+(C189/Sheet1!C$8)^2+(D189/Sheet1!D$8)^2)</f>
        <v>192.50103895823526</v>
      </c>
      <c r="F189" s="23">
        <v>1</v>
      </c>
    </row>
    <row r="190" spans="1:6" x14ac:dyDescent="0.15">
      <c r="A190" s="18">
        <v>9</v>
      </c>
      <c r="B190" s="16">
        <v>1</v>
      </c>
      <c r="C190" s="16">
        <v>5</v>
      </c>
      <c r="D190" s="16">
        <v>4</v>
      </c>
      <c r="E190" s="15">
        <f>Sheet1!C$10/2*SQRT( (B190/Sheet1!B$8)^2+(C190/Sheet1!C$8)^2+(D190/Sheet1!D$8)^2)</f>
        <v>156.7816634686595</v>
      </c>
      <c r="F190" s="23">
        <v>1</v>
      </c>
    </row>
    <row r="191" spans="1:6" x14ac:dyDescent="0.15">
      <c r="A191" s="18">
        <v>9</v>
      </c>
      <c r="B191" s="16">
        <v>1</v>
      </c>
      <c r="C191" s="16">
        <v>6</v>
      </c>
      <c r="D191" s="16">
        <v>3</v>
      </c>
      <c r="E191" s="15">
        <f>Sheet1!C$10/2*SQRT( (B191/Sheet1!B$8)^2+(C191/Sheet1!C$8)^2+(D191/Sheet1!D$8)^2)</f>
        <v>122.91399432123261</v>
      </c>
      <c r="F191" s="23">
        <v>1</v>
      </c>
    </row>
    <row r="192" spans="1:6" x14ac:dyDescent="0.15">
      <c r="A192" s="18">
        <v>9</v>
      </c>
      <c r="B192" s="16">
        <v>1</v>
      </c>
      <c r="C192" s="16">
        <v>7</v>
      </c>
      <c r="D192" s="16">
        <v>2</v>
      </c>
      <c r="E192" s="15">
        <f>Sheet1!C$10/2*SQRT( (B192/Sheet1!B$8)^2+(C192/Sheet1!C$8)^2+(D192/Sheet1!D$8)^2)</f>
        <v>92.944768545626061</v>
      </c>
      <c r="F192" s="23">
        <v>1</v>
      </c>
    </row>
    <row r="193" spans="1:6" x14ac:dyDescent="0.15">
      <c r="A193" s="18">
        <v>9</v>
      </c>
      <c r="B193" s="16">
        <v>1</v>
      </c>
      <c r="C193" s="16">
        <v>8</v>
      </c>
      <c r="D193" s="16">
        <v>0</v>
      </c>
      <c r="E193" s="15">
        <f>Sheet1!C$10/2*SQRT( (B193/Sheet1!B$8)^2+(C193/Sheet1!C$8)^2+(D193/Sheet1!D$8)^2)</f>
        <v>61.066602983955157</v>
      </c>
      <c r="F193" s="23">
        <v>1</v>
      </c>
    </row>
    <row r="194" spans="1:6" x14ac:dyDescent="0.15">
      <c r="A194" s="18">
        <v>9</v>
      </c>
      <c r="B194" s="16">
        <v>2</v>
      </c>
      <c r="C194" s="16">
        <v>0</v>
      </c>
      <c r="D194" s="16">
        <v>7</v>
      </c>
      <c r="E194" s="15">
        <f>Sheet1!C$10/2*SQRT( (B194/Sheet1!B$8)^2+(C194/Sheet1!C$8)^2+(D194/Sheet1!D$8)^2)</f>
        <v>266.24417364517109</v>
      </c>
      <c r="F194" s="23">
        <v>1</v>
      </c>
    </row>
    <row r="195" spans="1:6" x14ac:dyDescent="0.15">
      <c r="A195" s="18">
        <v>9</v>
      </c>
      <c r="B195" s="16">
        <v>2</v>
      </c>
      <c r="C195" s="16">
        <v>1</v>
      </c>
      <c r="D195" s="16">
        <v>6</v>
      </c>
      <c r="E195" s="15">
        <f>Sheet1!C$10/2*SQRT( (B195/Sheet1!B$8)^2+(C195/Sheet1!C$8)^2+(D195/Sheet1!D$8)^2)</f>
        <v>228.41129569266053</v>
      </c>
      <c r="F195" s="23">
        <v>1</v>
      </c>
    </row>
    <row r="196" spans="1:6" x14ac:dyDescent="0.15">
      <c r="A196" s="18">
        <v>9</v>
      </c>
      <c r="B196" s="16">
        <v>2</v>
      </c>
      <c r="C196" s="16">
        <v>2</v>
      </c>
      <c r="D196" s="16">
        <v>5</v>
      </c>
      <c r="E196" s="15">
        <f>Sheet1!C$10/2*SQRT( (B196/Sheet1!B$8)^2+(C196/Sheet1!C$8)^2+(D196/Sheet1!D$8)^2)</f>
        <v>190.94763680129691</v>
      </c>
      <c r="F196" s="23">
        <v>1</v>
      </c>
    </row>
    <row r="197" spans="1:6" x14ac:dyDescent="0.15">
      <c r="A197" s="18">
        <v>9</v>
      </c>
      <c r="B197" s="16">
        <v>2</v>
      </c>
      <c r="C197" s="16">
        <v>3</v>
      </c>
      <c r="D197" s="16">
        <v>4</v>
      </c>
      <c r="E197" s="15">
        <f>Sheet1!C$10/2*SQRT( (B197/Sheet1!B$8)^2+(C197/Sheet1!C$8)^2+(D197/Sheet1!D$8)^2)</f>
        <v>154.12267840911667</v>
      </c>
      <c r="F197" s="23">
        <v>1</v>
      </c>
    </row>
    <row r="198" spans="1:6" x14ac:dyDescent="0.15">
      <c r="A198" s="18">
        <v>9</v>
      </c>
      <c r="B198" s="16">
        <v>2</v>
      </c>
      <c r="C198" s="16">
        <v>4</v>
      </c>
      <c r="D198" s="16">
        <v>3</v>
      </c>
      <c r="E198" s="15">
        <f>Sheet1!C$10/2*SQRT( (B198/Sheet1!B$8)^2+(C198/Sheet1!C$8)^2+(D198/Sheet1!D$8)^2)</f>
        <v>118.5332020996649</v>
      </c>
      <c r="F198" s="23">
        <v>1</v>
      </c>
    </row>
    <row r="199" spans="1:6" x14ac:dyDescent="0.15">
      <c r="A199" s="18">
        <v>9</v>
      </c>
      <c r="B199" s="16">
        <v>2</v>
      </c>
      <c r="C199" s="16">
        <v>5</v>
      </c>
      <c r="D199" s="16">
        <v>2</v>
      </c>
      <c r="E199" s="15">
        <f>Sheet1!C$10/2*SQRT( (B199/Sheet1!B$8)^2+(C199/Sheet1!C$8)^2+(D199/Sheet1!D$8)^2)</f>
        <v>85.731907712356431</v>
      </c>
      <c r="F199" s="23">
        <v>1</v>
      </c>
    </row>
    <row r="200" spans="1:6" x14ac:dyDescent="0.15">
      <c r="A200" s="18">
        <v>9</v>
      </c>
      <c r="B200" s="16">
        <v>2</v>
      </c>
      <c r="C200" s="16">
        <v>6</v>
      </c>
      <c r="D200" s="16">
        <v>1</v>
      </c>
      <c r="E200" s="15">
        <f>Sheet1!C$10/2*SQRT( (B200/Sheet1!B$8)^2+(C200/Sheet1!C$8)^2+(D200/Sheet1!D$8)^2)</f>
        <v>60.442700138230101</v>
      </c>
      <c r="F200" s="23">
        <v>1</v>
      </c>
    </row>
    <row r="201" spans="1:6" x14ac:dyDescent="0.15">
      <c r="A201" s="18">
        <v>9</v>
      </c>
      <c r="B201" s="16">
        <v>2</v>
      </c>
      <c r="C201" s="16">
        <v>7</v>
      </c>
      <c r="D201" s="16">
        <v>0</v>
      </c>
      <c r="E201" s="15">
        <f>Sheet1!C$10/2*SQRT( (B201/Sheet1!B$8)^2+(C201/Sheet1!C$8)^2+(D201/Sheet1!D$8)^2)</f>
        <v>54.407720040450144</v>
      </c>
      <c r="F201" s="23">
        <v>1</v>
      </c>
    </row>
    <row r="202" spans="1:6" x14ac:dyDescent="0.15">
      <c r="A202" s="18">
        <v>9</v>
      </c>
      <c r="B202" s="16">
        <v>3</v>
      </c>
      <c r="C202" s="16">
        <v>0</v>
      </c>
      <c r="D202" s="16">
        <v>6</v>
      </c>
      <c r="E202" s="15">
        <f>Sheet1!C$10/2*SQRT( (B202/Sheet1!B$8)^2+(C202/Sheet1!C$8)^2+(D202/Sheet1!D$8)^2)</f>
        <v>228.64035076950003</v>
      </c>
      <c r="F202" s="23">
        <v>1</v>
      </c>
    </row>
    <row r="203" spans="1:6" x14ac:dyDescent="0.15">
      <c r="A203" s="18">
        <v>9</v>
      </c>
      <c r="B203" s="16">
        <v>3</v>
      </c>
      <c r="C203" s="16">
        <v>1</v>
      </c>
      <c r="D203" s="16">
        <v>5</v>
      </c>
      <c r="E203" s="15">
        <f>Sheet1!C$10/2*SQRT( (B203/Sheet1!B$8)^2+(C203/Sheet1!C$8)^2+(D203/Sheet1!D$8)^2)</f>
        <v>190.91927613522947</v>
      </c>
      <c r="F203" s="23">
        <v>1</v>
      </c>
    </row>
    <row r="204" spans="1:6" x14ac:dyDescent="0.15">
      <c r="A204" s="18">
        <v>9</v>
      </c>
      <c r="B204" s="16">
        <v>3</v>
      </c>
      <c r="C204" s="16">
        <v>2</v>
      </c>
      <c r="D204" s="16">
        <v>4</v>
      </c>
      <c r="E204" s="15">
        <f>Sheet1!C$10/2*SQRT( (B204/Sheet1!B$8)^2+(C204/Sheet1!C$8)^2+(D204/Sheet1!D$8)^2)</f>
        <v>153.71223113337467</v>
      </c>
      <c r="F204" s="23">
        <v>1</v>
      </c>
    </row>
    <row r="205" spans="1:6" x14ac:dyDescent="0.15">
      <c r="A205" s="18">
        <v>9</v>
      </c>
      <c r="B205" s="16">
        <v>3</v>
      </c>
      <c r="C205" s="16">
        <v>3</v>
      </c>
      <c r="D205" s="16">
        <v>3</v>
      </c>
      <c r="E205" s="15">
        <f>Sheet1!C$10/2*SQRT( (B205/Sheet1!B$8)^2+(C205/Sheet1!C$8)^2+(D205/Sheet1!D$8)^2)</f>
        <v>117.50851033010335</v>
      </c>
      <c r="F205" s="23">
        <v>1</v>
      </c>
    </row>
    <row r="206" spans="1:6" x14ac:dyDescent="0.15">
      <c r="A206" s="18">
        <v>9</v>
      </c>
      <c r="B206" s="16">
        <v>3</v>
      </c>
      <c r="C206" s="16">
        <v>4</v>
      </c>
      <c r="D206" s="16">
        <v>2</v>
      </c>
      <c r="E206" s="15">
        <f>Sheet1!C$10/2*SQRT( (B206/Sheet1!B$8)^2+(C206/Sheet1!C$8)^2+(D206/Sheet1!D$8)^2)</f>
        <v>83.621588121728465</v>
      </c>
      <c r="F206" s="23">
        <v>1</v>
      </c>
    </row>
    <row r="207" spans="1:6" x14ac:dyDescent="0.15">
      <c r="A207" s="18">
        <v>9</v>
      </c>
      <c r="B207" s="16">
        <v>3</v>
      </c>
      <c r="C207" s="16">
        <v>5</v>
      </c>
      <c r="D207" s="16">
        <v>1</v>
      </c>
      <c r="E207" s="15">
        <f>Sheet1!C$10/2*SQRT( (B207/Sheet1!B$8)^2+(C207/Sheet1!C$8)^2+(D207/Sheet1!D$8)^2)</f>
        <v>56.395123902692156</v>
      </c>
      <c r="F207" s="23">
        <v>1</v>
      </c>
    </row>
    <row r="208" spans="1:6" x14ac:dyDescent="0.15">
      <c r="A208" s="18">
        <v>9</v>
      </c>
      <c r="B208" s="16">
        <v>3</v>
      </c>
      <c r="C208" s="16">
        <v>6</v>
      </c>
      <c r="D208" s="16">
        <v>0</v>
      </c>
      <c r="E208" s="15">
        <f>Sheet1!C$10/2*SQRT( (B208/Sheet1!B$8)^2+(C208/Sheet1!C$8)^2+(D208/Sheet1!D$8)^2)</f>
        <v>48.70082134830993</v>
      </c>
      <c r="F208" s="23">
        <v>1</v>
      </c>
    </row>
    <row r="209" spans="1:6" x14ac:dyDescent="0.15">
      <c r="A209" s="18">
        <v>9</v>
      </c>
      <c r="B209" s="16">
        <v>4</v>
      </c>
      <c r="C209" s="16">
        <v>0</v>
      </c>
      <c r="D209" s="16">
        <v>5</v>
      </c>
      <c r="E209" s="15">
        <f>Sheet1!C$10/2*SQRT( (B209/Sheet1!B$8)^2+(C209/Sheet1!C$8)^2+(D209/Sheet1!D$8)^2)</f>
        <v>191.36311034261541</v>
      </c>
      <c r="F209" s="23">
        <v>1</v>
      </c>
    </row>
    <row r="210" spans="1:6" x14ac:dyDescent="0.15">
      <c r="A210" s="18">
        <v>9</v>
      </c>
      <c r="B210" s="16">
        <v>4</v>
      </c>
      <c r="C210" s="16">
        <v>1</v>
      </c>
      <c r="D210" s="16">
        <v>4</v>
      </c>
      <c r="E210" s="15">
        <f>Sheet1!C$10/2*SQRT( (B210/Sheet1!B$8)^2+(C210/Sheet1!C$8)^2+(D210/Sheet1!D$8)^2)</f>
        <v>153.88827115800606</v>
      </c>
      <c r="F210" s="23">
        <v>1</v>
      </c>
    </row>
    <row r="211" spans="1:6" x14ac:dyDescent="0.15">
      <c r="A211" s="18">
        <v>9</v>
      </c>
      <c r="B211" s="16">
        <v>4</v>
      </c>
      <c r="C211" s="16">
        <v>2</v>
      </c>
      <c r="D211" s="16">
        <v>3</v>
      </c>
      <c r="E211" s="15">
        <f>Sheet1!C$10/2*SQRT( (B211/Sheet1!B$8)^2+(C211/Sheet1!C$8)^2+(D211/Sheet1!D$8)^2)</f>
        <v>117.24708951611549</v>
      </c>
      <c r="F211" s="23">
        <v>1</v>
      </c>
    </row>
    <row r="212" spans="1:6" x14ac:dyDescent="0.15">
      <c r="A212" s="18">
        <v>9</v>
      </c>
      <c r="B212" s="16">
        <v>4</v>
      </c>
      <c r="C212" s="16">
        <v>3</v>
      </c>
      <c r="D212" s="16">
        <v>2</v>
      </c>
      <c r="E212" s="15">
        <f>Sheet1!C$10/2*SQRT( (B212/Sheet1!B$8)^2+(C212/Sheet1!C$8)^2+(D212/Sheet1!D$8)^2)</f>
        <v>82.557131733121651</v>
      </c>
      <c r="F212" s="23">
        <v>1</v>
      </c>
    </row>
    <row r="213" spans="1:6" x14ac:dyDescent="0.15">
      <c r="A213" s="18">
        <v>9</v>
      </c>
      <c r="B213" s="16">
        <v>4</v>
      </c>
      <c r="C213" s="16">
        <v>4</v>
      </c>
      <c r="D213" s="16">
        <v>1</v>
      </c>
      <c r="E213" s="15">
        <f>Sheet1!C$10/2*SQRT( (B213/Sheet1!B$8)^2+(C213/Sheet1!C$8)^2+(D213/Sheet1!D$8)^2)</f>
        <v>53.74011537017762</v>
      </c>
      <c r="F213" s="23">
        <v>1</v>
      </c>
    </row>
    <row r="214" spans="1:6" x14ac:dyDescent="0.15">
      <c r="A214" s="18">
        <v>9</v>
      </c>
      <c r="B214" s="16">
        <v>4</v>
      </c>
      <c r="C214" s="16">
        <v>5</v>
      </c>
      <c r="D214" s="16">
        <v>0</v>
      </c>
      <c r="E214" s="15">
        <f>Sheet1!C$10/2*SQRT( (B214/Sheet1!B$8)^2+(C214/Sheet1!C$8)^2+(D214/Sheet1!D$8)^2)</f>
        <v>44.315234400824281</v>
      </c>
      <c r="F214" s="23">
        <v>1</v>
      </c>
    </row>
    <row r="215" spans="1:6" x14ac:dyDescent="0.15">
      <c r="A215" s="18">
        <v>9</v>
      </c>
      <c r="B215" s="16">
        <v>5</v>
      </c>
      <c r="C215" s="16">
        <v>0</v>
      </c>
      <c r="D215" s="16">
        <v>4</v>
      </c>
      <c r="E215" s="15">
        <f>Sheet1!C$10/2*SQRT( (B215/Sheet1!B$8)^2+(C215/Sheet1!C$8)^2+(D215/Sheet1!D$8)^2)</f>
        <v>154.64879566294721</v>
      </c>
      <c r="F215" s="23">
        <v>1</v>
      </c>
    </row>
    <row r="216" spans="1:6" x14ac:dyDescent="0.15">
      <c r="A216" s="18">
        <v>9</v>
      </c>
      <c r="B216" s="16">
        <v>5</v>
      </c>
      <c r="C216" s="16">
        <v>1</v>
      </c>
      <c r="D216" s="16">
        <v>3</v>
      </c>
      <c r="E216" s="15">
        <f>Sheet1!C$10/2*SQRT( (B216/Sheet1!B$8)^2+(C216/Sheet1!C$8)^2+(D216/Sheet1!D$8)^2)</f>
        <v>117.75402328583088</v>
      </c>
      <c r="F216" s="23">
        <v>1</v>
      </c>
    </row>
    <row r="217" spans="1:6" x14ac:dyDescent="0.15">
      <c r="A217" s="18">
        <v>9</v>
      </c>
      <c r="B217" s="16">
        <v>5</v>
      </c>
      <c r="C217" s="16">
        <v>2</v>
      </c>
      <c r="D217" s="16">
        <v>2</v>
      </c>
      <c r="E217" s="15">
        <f>Sheet1!C$10/2*SQRT( (B217/Sheet1!B$8)^2+(C217/Sheet1!C$8)^2+(D217/Sheet1!D$8)^2)</f>
        <v>82.578992485982781</v>
      </c>
      <c r="F217" s="23">
        <v>1</v>
      </c>
    </row>
    <row r="218" spans="1:6" x14ac:dyDescent="0.15">
      <c r="A218" s="18">
        <v>9</v>
      </c>
      <c r="B218" s="16">
        <v>5</v>
      </c>
      <c r="C218" s="16">
        <v>3</v>
      </c>
      <c r="D218" s="16">
        <v>1</v>
      </c>
      <c r="E218" s="15">
        <f>Sheet1!C$10/2*SQRT( (B218/Sheet1!B$8)^2+(C218/Sheet1!C$8)^2+(D218/Sheet1!D$8)^2)</f>
        <v>52.688613570675784</v>
      </c>
      <c r="F218" s="23">
        <v>1</v>
      </c>
    </row>
    <row r="219" spans="1:6" x14ac:dyDescent="0.15">
      <c r="A219" s="18">
        <v>9</v>
      </c>
      <c r="B219" s="16">
        <v>5</v>
      </c>
      <c r="C219" s="16">
        <v>4</v>
      </c>
      <c r="D219" s="16">
        <v>0</v>
      </c>
      <c r="E219" s="15">
        <f>Sheet1!C$10/2*SQRT( (B219/Sheet1!B$8)^2+(C219/Sheet1!C$8)^2+(D219/Sheet1!D$8)^2)</f>
        <v>41.670253178976495</v>
      </c>
      <c r="F219" s="23">
        <v>1</v>
      </c>
    </row>
    <row r="220" spans="1:6" x14ac:dyDescent="0.15">
      <c r="A220" s="18">
        <v>9</v>
      </c>
      <c r="B220" s="16">
        <v>6</v>
      </c>
      <c r="C220" s="16">
        <v>0</v>
      </c>
      <c r="D220" s="16">
        <v>3</v>
      </c>
      <c r="E220" s="15">
        <f>Sheet1!C$10/2*SQRT( (B220/Sheet1!B$8)^2+(C220/Sheet1!C$8)^2+(D220/Sheet1!D$8)^2)</f>
        <v>119.01949420158027</v>
      </c>
      <c r="F220" s="23">
        <v>1</v>
      </c>
    </row>
    <row r="221" spans="1:6" x14ac:dyDescent="0.15">
      <c r="A221" s="18">
        <v>9</v>
      </c>
      <c r="B221" s="16">
        <v>6</v>
      </c>
      <c r="C221" s="16">
        <v>1</v>
      </c>
      <c r="D221" s="16">
        <v>2</v>
      </c>
      <c r="E221" s="15">
        <f>Sheet1!C$10/2*SQRT( (B221/Sheet1!B$8)^2+(C221/Sheet1!C$8)^2+(D221/Sheet1!D$8)^2)</f>
        <v>83.686319073071914</v>
      </c>
      <c r="F221" s="23">
        <v>1</v>
      </c>
    </row>
    <row r="222" spans="1:6" x14ac:dyDescent="0.15">
      <c r="A222" s="18">
        <v>9</v>
      </c>
      <c r="B222" s="16">
        <v>6</v>
      </c>
      <c r="C222" s="16">
        <v>2</v>
      </c>
      <c r="D222" s="16">
        <v>1</v>
      </c>
      <c r="E222" s="15">
        <f>Sheet1!C$10/2*SQRT( (B222/Sheet1!B$8)^2+(C222/Sheet1!C$8)^2+(D222/Sheet1!D$8)^2)</f>
        <v>53.335541620949158</v>
      </c>
      <c r="F222" s="23">
        <v>1</v>
      </c>
    </row>
    <row r="223" spans="1:6" x14ac:dyDescent="0.15">
      <c r="A223" s="18">
        <v>9</v>
      </c>
      <c r="B223" s="16">
        <v>6</v>
      </c>
      <c r="C223" s="16">
        <v>3</v>
      </c>
      <c r="D223" s="16">
        <v>0</v>
      </c>
      <c r="E223" s="15">
        <f>Sheet1!C$10/2*SQRT( (B223/Sheet1!B$8)^2+(C223/Sheet1!C$8)^2+(D223/Sheet1!D$8)^2)</f>
        <v>41.103284540289472</v>
      </c>
      <c r="F223" s="23">
        <v>1</v>
      </c>
    </row>
    <row r="224" spans="1:6" x14ac:dyDescent="0.15">
      <c r="A224" s="18">
        <v>9</v>
      </c>
      <c r="B224" s="16">
        <v>7</v>
      </c>
      <c r="C224" s="16">
        <v>0</v>
      </c>
      <c r="D224" s="16">
        <v>2</v>
      </c>
      <c r="E224" s="15">
        <f>Sheet1!C$10/2*SQRT( (B224/Sheet1!B$8)^2+(C224/Sheet1!C$8)^2+(D224/Sheet1!D$8)^2)</f>
        <v>85.83711318538154</v>
      </c>
      <c r="F224" s="23">
        <v>1</v>
      </c>
    </row>
    <row r="225" spans="1:6" x14ac:dyDescent="0.15">
      <c r="A225" s="18">
        <v>9</v>
      </c>
      <c r="B225" s="16">
        <v>7</v>
      </c>
      <c r="C225" s="16">
        <v>1</v>
      </c>
      <c r="D225" s="16">
        <v>1</v>
      </c>
      <c r="E225" s="15">
        <f>Sheet1!C$10/2*SQRT( (B225/Sheet1!B$8)^2+(C225/Sheet1!C$8)^2+(D225/Sheet1!D$8)^2)</f>
        <v>55.621668439556899</v>
      </c>
      <c r="F225" s="23">
        <v>1</v>
      </c>
    </row>
    <row r="226" spans="1:6" x14ac:dyDescent="0.15">
      <c r="A226" s="18">
        <v>9</v>
      </c>
      <c r="B226" s="16">
        <v>7</v>
      </c>
      <c r="C226" s="16">
        <v>2</v>
      </c>
      <c r="D226" s="16">
        <v>0</v>
      </c>
      <c r="E226" s="15">
        <f>Sheet1!C$10/2*SQRT( (B226/Sheet1!B$8)^2+(C226/Sheet1!C$8)^2+(D226/Sheet1!D$8)^2)</f>
        <v>42.697189603064047</v>
      </c>
      <c r="F226" s="23">
        <v>1</v>
      </c>
    </row>
    <row r="227" spans="1:6" x14ac:dyDescent="0.15">
      <c r="A227" s="18">
        <v>9</v>
      </c>
      <c r="B227" s="16">
        <v>8</v>
      </c>
      <c r="C227" s="16">
        <v>0</v>
      </c>
      <c r="D227" s="16">
        <v>1</v>
      </c>
      <c r="E227" s="15">
        <f>Sheet1!C$10/2*SQRT( (B227/Sheet1!B$8)^2+(C227/Sheet1!C$8)^2+(D227/Sheet1!D$8)^2)</f>
        <v>59.357897536890576</v>
      </c>
      <c r="F227" s="23">
        <v>1</v>
      </c>
    </row>
    <row r="228" spans="1:6" x14ac:dyDescent="0.15">
      <c r="A228" s="18">
        <v>9</v>
      </c>
      <c r="B228" s="16">
        <v>8</v>
      </c>
      <c r="C228" s="16">
        <v>1</v>
      </c>
      <c r="D228" s="16">
        <v>0</v>
      </c>
      <c r="E228" s="15">
        <f>Sheet1!C$10/2*SQRT( (B228/Sheet1!B$8)^2+(C228/Sheet1!C$8)^2+(D228/Sheet1!D$8)^2)</f>
        <v>46.22899523026647</v>
      </c>
      <c r="F228" s="23">
        <v>1</v>
      </c>
    </row>
    <row r="229" spans="1:6" x14ac:dyDescent="0.15">
      <c r="A229" s="18">
        <v>9</v>
      </c>
      <c r="B229" s="16">
        <v>9</v>
      </c>
      <c r="C229" s="16">
        <v>0</v>
      </c>
      <c r="D229" s="16">
        <v>0</v>
      </c>
      <c r="E229" s="15">
        <f>Sheet1!C$10/2*SQRT( (B229/Sheet1!B$8)^2+(C229/Sheet1!C$8)^2+(D229/Sheet1!D$8)^2)</f>
        <v>51.3</v>
      </c>
      <c r="F229" s="23">
        <v>1</v>
      </c>
    </row>
    <row r="230" spans="1:6" x14ac:dyDescent="0.15">
      <c r="A230" s="18">
        <v>10</v>
      </c>
      <c r="B230" s="16">
        <v>0</v>
      </c>
      <c r="C230" s="16">
        <v>0</v>
      </c>
      <c r="D230" s="16">
        <v>10</v>
      </c>
      <c r="E230" s="15">
        <f>Sheet1!C$10/2*SQRT( (B230/Sheet1!B$8)^2+(C230/Sheet1!C$8)^2+(D230/Sheet1!D$8)^2)</f>
        <v>380</v>
      </c>
    </row>
    <row r="231" spans="1:6" x14ac:dyDescent="0.15">
      <c r="A231" s="18">
        <v>10</v>
      </c>
      <c r="B231" s="16">
        <v>0</v>
      </c>
      <c r="C231" s="16">
        <v>1</v>
      </c>
      <c r="D231" s="16">
        <v>9</v>
      </c>
      <c r="E231" s="15">
        <f>Sheet1!C$10/2*SQRT( (B231/Sheet1!B$8)^2+(C231/Sheet1!C$8)^2+(D231/Sheet1!D$8)^2)</f>
        <v>342.08443402177767</v>
      </c>
      <c r="F231" s="23">
        <v>1</v>
      </c>
    </row>
    <row r="232" spans="1:6" x14ac:dyDescent="0.15">
      <c r="A232" s="18">
        <v>10</v>
      </c>
      <c r="B232" s="16">
        <v>0</v>
      </c>
      <c r="C232" s="16">
        <v>2</v>
      </c>
      <c r="D232" s="16">
        <v>8</v>
      </c>
      <c r="E232" s="15">
        <f>Sheet1!C$10/2*SQRT( (B232/Sheet1!B$8)^2+(C232/Sheet1!C$8)^2+(D232/Sheet1!D$8)^2)</f>
        <v>304.37976279641197</v>
      </c>
      <c r="F232" s="23">
        <v>1</v>
      </c>
    </row>
    <row r="233" spans="1:6" x14ac:dyDescent="0.15">
      <c r="A233" s="18">
        <v>10</v>
      </c>
      <c r="B233" s="16">
        <v>0</v>
      </c>
      <c r="C233" s="16">
        <v>3</v>
      </c>
      <c r="D233" s="16">
        <v>7</v>
      </c>
      <c r="E233" s="15">
        <f>Sheet1!C$10/2*SQRT( (B233/Sheet1!B$8)^2+(C233/Sheet1!C$8)^2+(D233/Sheet1!D$8)^2)</f>
        <v>266.97535466780448</v>
      </c>
      <c r="F233" s="23">
        <v>1</v>
      </c>
    </row>
    <row r="234" spans="1:6" x14ac:dyDescent="0.15">
      <c r="A234" s="18">
        <v>10</v>
      </c>
      <c r="B234" s="16">
        <v>0</v>
      </c>
      <c r="C234" s="16">
        <v>4</v>
      </c>
      <c r="D234" s="16">
        <v>6</v>
      </c>
      <c r="E234" s="15">
        <f>Sheet1!C$10/2*SQRT( (B234/Sheet1!B$8)^2+(C234/Sheet1!C$8)^2+(D234/Sheet1!D$8)^2)</f>
        <v>230.01773844640766</v>
      </c>
      <c r="F234" s="23">
        <v>1</v>
      </c>
    </row>
    <row r="235" spans="1:6" x14ac:dyDescent="0.15">
      <c r="A235" s="18">
        <v>10</v>
      </c>
      <c r="B235" s="16">
        <v>0</v>
      </c>
      <c r="C235" s="16">
        <v>5</v>
      </c>
      <c r="D235" s="16">
        <v>5</v>
      </c>
      <c r="E235" s="15">
        <f>Sheet1!C$10/2*SQRT( (B235/Sheet1!B$8)^2+(C235/Sheet1!C$8)^2+(D235/Sheet1!D$8)^2)</f>
        <v>193.76274151652581</v>
      </c>
      <c r="F235" s="23">
        <v>1</v>
      </c>
    </row>
    <row r="236" spans="1:6" x14ac:dyDescent="0.15">
      <c r="A236" s="18">
        <v>10</v>
      </c>
      <c r="B236" s="16">
        <v>0</v>
      </c>
      <c r="C236" s="16">
        <v>6</v>
      </c>
      <c r="D236" s="16">
        <v>4</v>
      </c>
      <c r="E236" s="15">
        <f>Sheet1!C$10/2*SQRT( (B236/Sheet1!B$8)^2+(C236/Sheet1!C$8)^2+(D236/Sheet1!D$8)^2)</f>
        <v>158.69265893544036</v>
      </c>
      <c r="F236" s="23">
        <v>1</v>
      </c>
    </row>
    <row r="237" spans="1:6" x14ac:dyDescent="0.15">
      <c r="A237" s="18">
        <v>10</v>
      </c>
      <c r="B237" s="16">
        <v>0</v>
      </c>
      <c r="C237" s="16">
        <v>7</v>
      </c>
      <c r="D237" s="16">
        <v>3</v>
      </c>
      <c r="E237" s="15">
        <f>Sheet1!C$10/2*SQRT( (B237/Sheet1!B$8)^2+(C237/Sheet1!C$8)^2+(D237/Sheet1!D$8)^2)</f>
        <v>125.80238471507606</v>
      </c>
      <c r="F237" s="23">
        <v>1</v>
      </c>
    </row>
    <row r="238" spans="1:6" x14ac:dyDescent="0.15">
      <c r="A238" s="18">
        <v>10</v>
      </c>
      <c r="B238" s="16">
        <v>0</v>
      </c>
      <c r="C238" s="16">
        <v>8</v>
      </c>
      <c r="D238" s="16">
        <v>2</v>
      </c>
      <c r="E238" s="15">
        <f>Sheet1!C$10/2*SQRT( (B238/Sheet1!B$8)^2+(C238/Sheet1!C$8)^2+(D238/Sheet1!D$8)^2)</f>
        <v>97.327488408979306</v>
      </c>
      <c r="F238" s="23">
        <v>1</v>
      </c>
    </row>
    <row r="239" spans="1:6" x14ac:dyDescent="0.15">
      <c r="A239" s="18">
        <v>10</v>
      </c>
      <c r="B239" s="16">
        <v>0</v>
      </c>
      <c r="C239" s="16">
        <v>9</v>
      </c>
      <c r="D239" s="16">
        <v>1</v>
      </c>
      <c r="E239" s="15">
        <f>Sheet1!C$10/2*SQRT( (B239/Sheet1!B$8)^2+(C239/Sheet1!C$8)^2+(D239/Sheet1!D$8)^2)</f>
        <v>78.246789071501212</v>
      </c>
      <c r="F239" s="23">
        <v>1</v>
      </c>
    </row>
    <row r="240" spans="1:6" x14ac:dyDescent="0.15">
      <c r="A240" s="18">
        <v>10</v>
      </c>
      <c r="B240" s="16">
        <v>0</v>
      </c>
      <c r="C240" s="16">
        <v>10</v>
      </c>
      <c r="D240" s="16">
        <v>0</v>
      </c>
      <c r="E240" s="15">
        <f>Sheet1!C$10/2*SQRT( (B240/Sheet1!B$8)^2+(C240/Sheet1!C$8)^2+(D240/Sheet1!D$8)^2)</f>
        <v>76</v>
      </c>
      <c r="F240" s="23">
        <v>1</v>
      </c>
    </row>
    <row r="241" spans="1:6" x14ac:dyDescent="0.15">
      <c r="A241" s="18">
        <v>10</v>
      </c>
      <c r="B241" s="16">
        <v>1</v>
      </c>
      <c r="C241" s="16">
        <v>0</v>
      </c>
      <c r="D241" s="16">
        <v>9</v>
      </c>
      <c r="E241" s="15">
        <f>Sheet1!C$10/2*SQRT( (B241/Sheet1!B$8)^2+(C241/Sheet1!C$8)^2+(D241/Sheet1!D$8)^2)</f>
        <v>342.04749670184697</v>
      </c>
      <c r="F241" s="23">
        <v>1</v>
      </c>
    </row>
    <row r="242" spans="1:6" x14ac:dyDescent="0.15">
      <c r="A242" s="18">
        <v>10</v>
      </c>
      <c r="B242" s="16">
        <v>1</v>
      </c>
      <c r="C242" s="16">
        <v>1</v>
      </c>
      <c r="D242" s="16">
        <v>8</v>
      </c>
      <c r="E242" s="15">
        <f>Sheet1!C$10/2*SQRT( (B242/Sheet1!B$8)^2+(C242/Sheet1!C$8)^2+(D242/Sheet1!D$8)^2)</f>
        <v>304.14840127806031</v>
      </c>
      <c r="F242" s="23">
        <v>1</v>
      </c>
    </row>
    <row r="243" spans="1:6" x14ac:dyDescent="0.15">
      <c r="A243" s="18">
        <v>10</v>
      </c>
      <c r="B243" s="16">
        <v>1</v>
      </c>
      <c r="C243" s="16">
        <v>2</v>
      </c>
      <c r="D243" s="16">
        <v>7</v>
      </c>
      <c r="E243" s="15">
        <f>Sheet1!C$10/2*SQRT( (B243/Sheet1!B$8)^2+(C243/Sheet1!C$8)^2+(D243/Sheet1!D$8)^2)</f>
        <v>266.49489676164535</v>
      </c>
      <c r="F243" s="23">
        <v>1</v>
      </c>
    </row>
    <row r="244" spans="1:6" x14ac:dyDescent="0.15">
      <c r="A244" s="18">
        <v>10</v>
      </c>
      <c r="B244" s="16">
        <v>1</v>
      </c>
      <c r="C244" s="16">
        <v>3</v>
      </c>
      <c r="D244" s="16">
        <v>6</v>
      </c>
      <c r="E244" s="15">
        <f>Sheet1!C$10/2*SQRT( (B244/Sheet1!B$8)^2+(C244/Sheet1!C$8)^2+(D244/Sheet1!D$8)^2)</f>
        <v>229.20804959686737</v>
      </c>
      <c r="F244" s="23">
        <v>1</v>
      </c>
    </row>
    <row r="245" spans="1:6" x14ac:dyDescent="0.15">
      <c r="A245" s="18">
        <v>10</v>
      </c>
      <c r="B245" s="16">
        <v>1</v>
      </c>
      <c r="C245" s="16">
        <v>4</v>
      </c>
      <c r="D245" s="16">
        <v>5</v>
      </c>
      <c r="E245" s="15">
        <f>Sheet1!C$10/2*SQRT( (B245/Sheet1!B$8)^2+(C245/Sheet1!C$8)^2+(D245/Sheet1!D$8)^2)</f>
        <v>192.50103895823526</v>
      </c>
      <c r="F245" s="23">
        <v>1</v>
      </c>
    </row>
    <row r="246" spans="1:6" x14ac:dyDescent="0.15">
      <c r="A246" s="18">
        <v>10</v>
      </c>
      <c r="B246" s="16">
        <v>1</v>
      </c>
      <c r="C246" s="16">
        <v>5</v>
      </c>
      <c r="D246" s="16">
        <v>4</v>
      </c>
      <c r="E246" s="15">
        <f>Sheet1!C$10/2*SQRT( (B246/Sheet1!B$8)^2+(C246/Sheet1!C$8)^2+(D246/Sheet1!D$8)^2)</f>
        <v>156.7816634686595</v>
      </c>
      <c r="F246" s="23">
        <v>1</v>
      </c>
    </row>
    <row r="247" spans="1:6" x14ac:dyDescent="0.15">
      <c r="A247" s="18">
        <v>10</v>
      </c>
      <c r="B247" s="16">
        <v>1</v>
      </c>
      <c r="C247" s="16">
        <v>6</v>
      </c>
      <c r="D247" s="16">
        <v>3</v>
      </c>
      <c r="E247" s="15">
        <f>Sheet1!C$10/2*SQRT( (B247/Sheet1!B$8)^2+(C247/Sheet1!C$8)^2+(D247/Sheet1!D$8)^2)</f>
        <v>122.91399432123261</v>
      </c>
      <c r="F247" s="23">
        <v>1</v>
      </c>
    </row>
    <row r="248" spans="1:6" x14ac:dyDescent="0.15">
      <c r="A248" s="18">
        <v>10</v>
      </c>
      <c r="B248" s="16">
        <v>1</v>
      </c>
      <c r="C248" s="16">
        <v>7</v>
      </c>
      <c r="D248" s="16">
        <v>2</v>
      </c>
      <c r="E248" s="15">
        <f>Sheet1!C$10/2*SQRT( (B248/Sheet1!B$8)^2+(C248/Sheet1!C$8)^2+(D248/Sheet1!D$8)^2)</f>
        <v>92.944768545626061</v>
      </c>
      <c r="F248" s="23">
        <v>1</v>
      </c>
    </row>
    <row r="249" spans="1:6" x14ac:dyDescent="0.15">
      <c r="A249" s="18">
        <v>10</v>
      </c>
      <c r="B249" s="16">
        <v>1</v>
      </c>
      <c r="C249" s="16">
        <v>8</v>
      </c>
      <c r="D249" s="16">
        <v>1</v>
      </c>
      <c r="E249" s="15">
        <f>Sheet1!C$10/2*SQRT( (B249/Sheet1!B$8)^2+(C249/Sheet1!C$8)^2+(D249/Sheet1!D$8)^2)</f>
        <v>71.924474276841266</v>
      </c>
      <c r="F249" s="23">
        <v>1</v>
      </c>
    </row>
    <row r="250" spans="1:6" x14ac:dyDescent="0.15">
      <c r="A250" s="18">
        <v>10</v>
      </c>
      <c r="B250" s="16">
        <v>1</v>
      </c>
      <c r="C250" s="16">
        <v>9</v>
      </c>
      <c r="D250" s="16">
        <v>0</v>
      </c>
      <c r="E250" s="15">
        <f>Sheet1!C$10/2*SQRT( (B250/Sheet1!B$8)^2+(C250/Sheet1!C$8)^2+(D250/Sheet1!D$8)^2)</f>
        <v>68.637089099116082</v>
      </c>
      <c r="F250" s="23">
        <v>1</v>
      </c>
    </row>
    <row r="251" spans="1:6" x14ac:dyDescent="0.15">
      <c r="A251" s="18">
        <v>10</v>
      </c>
      <c r="B251" s="16">
        <v>2</v>
      </c>
      <c r="C251" s="16">
        <v>0</v>
      </c>
      <c r="D251" s="16">
        <v>8</v>
      </c>
      <c r="E251" s="15">
        <f>Sheet1!C$10/2*SQRT( (B251/Sheet1!B$8)^2+(C251/Sheet1!C$8)^2+(D251/Sheet1!D$8)^2)</f>
        <v>304.21367490630666</v>
      </c>
      <c r="F251" s="23">
        <v>1</v>
      </c>
    </row>
    <row r="252" spans="1:6" x14ac:dyDescent="0.15">
      <c r="A252" s="18">
        <v>10</v>
      </c>
      <c r="B252" s="16">
        <v>2</v>
      </c>
      <c r="C252" s="16">
        <v>1</v>
      </c>
      <c r="D252" s="16">
        <v>7</v>
      </c>
      <c r="E252" s="15">
        <f>Sheet1!C$10/2*SQRT( (B252/Sheet1!B$8)^2+(C252/Sheet1!C$8)^2+(D252/Sheet1!D$8)^2)</f>
        <v>266.35262341490085</v>
      </c>
      <c r="F252" s="23">
        <v>1</v>
      </c>
    </row>
    <row r="253" spans="1:6" x14ac:dyDescent="0.15">
      <c r="A253" s="18">
        <v>10</v>
      </c>
      <c r="B253" s="16">
        <v>2</v>
      </c>
      <c r="C253" s="16">
        <v>2</v>
      </c>
      <c r="D253" s="16">
        <v>6</v>
      </c>
      <c r="E253" s="15">
        <f>Sheet1!C$10/2*SQRT( (B253/Sheet1!B$8)^2+(C253/Sheet1!C$8)^2+(D253/Sheet1!D$8)^2)</f>
        <v>228.79029699705364</v>
      </c>
      <c r="F253" s="23">
        <v>1</v>
      </c>
    </row>
    <row r="254" spans="1:6" x14ac:dyDescent="0.15">
      <c r="A254" s="18">
        <v>10</v>
      </c>
      <c r="B254" s="16">
        <v>2</v>
      </c>
      <c r="C254" s="16">
        <v>3</v>
      </c>
      <c r="D254" s="16">
        <v>5</v>
      </c>
      <c r="E254" s="15">
        <f>Sheet1!C$10/2*SQRT( (B254/Sheet1!B$8)^2+(C254/Sheet1!C$8)^2+(D254/Sheet1!D$8)^2)</f>
        <v>191.70237348556745</v>
      </c>
      <c r="F254" s="23">
        <v>1</v>
      </c>
    </row>
    <row r="255" spans="1:6" x14ac:dyDescent="0.15">
      <c r="A255" s="18">
        <v>10</v>
      </c>
      <c r="B255" s="16">
        <v>2</v>
      </c>
      <c r="C255" s="16">
        <v>4</v>
      </c>
      <c r="D255" s="16">
        <v>4</v>
      </c>
      <c r="E255" s="15">
        <f>Sheet1!C$10/2*SQRT( (B255/Sheet1!B$8)^2+(C255/Sheet1!C$8)^2+(D255/Sheet1!D$8)^2)</f>
        <v>155.42882615525346</v>
      </c>
      <c r="F255" s="23">
        <v>1</v>
      </c>
    </row>
    <row r="256" spans="1:6" x14ac:dyDescent="0.15">
      <c r="A256" s="18">
        <v>10</v>
      </c>
      <c r="B256" s="16">
        <v>2</v>
      </c>
      <c r="C256" s="16">
        <v>5</v>
      </c>
      <c r="D256" s="16">
        <v>3</v>
      </c>
      <c r="E256" s="15">
        <f>Sheet1!C$10/2*SQRT( (B256/Sheet1!B$8)^2+(C256/Sheet1!C$8)^2+(D256/Sheet1!D$8)^2)</f>
        <v>120.70608932444129</v>
      </c>
      <c r="F256" s="23">
        <v>1</v>
      </c>
    </row>
    <row r="257" spans="1:6" x14ac:dyDescent="0.15">
      <c r="A257" s="18">
        <v>10</v>
      </c>
      <c r="B257" s="16">
        <v>2</v>
      </c>
      <c r="C257" s="16">
        <v>6</v>
      </c>
      <c r="D257" s="16">
        <v>2</v>
      </c>
      <c r="E257" s="15">
        <f>Sheet1!C$10/2*SQRT( (B257/Sheet1!B$8)^2+(C257/Sheet1!C$8)^2+(D257/Sheet1!D$8)^2)</f>
        <v>89.360617723916832</v>
      </c>
      <c r="F257" s="23">
        <v>1</v>
      </c>
    </row>
    <row r="258" spans="1:6" x14ac:dyDescent="0.15">
      <c r="A258" s="18">
        <v>10</v>
      </c>
      <c r="B258" s="16">
        <v>2</v>
      </c>
      <c r="C258" s="16">
        <v>7</v>
      </c>
      <c r="D258" s="16">
        <v>1</v>
      </c>
      <c r="E258" s="15">
        <f>Sheet1!C$10/2*SQRT( (B258/Sheet1!B$8)^2+(C258/Sheet1!C$8)^2+(D258/Sheet1!D$8)^2)</f>
        <v>66.364146946977328</v>
      </c>
      <c r="F258" s="23">
        <v>1</v>
      </c>
    </row>
    <row r="259" spans="1:6" x14ac:dyDescent="0.15">
      <c r="A259" s="18">
        <v>10</v>
      </c>
      <c r="B259" s="16">
        <v>2</v>
      </c>
      <c r="C259" s="16">
        <v>8</v>
      </c>
      <c r="D259" s="16">
        <v>0</v>
      </c>
      <c r="E259" s="15">
        <f>Sheet1!C$10/2*SQRT( (B259/Sheet1!B$8)^2+(C259/Sheet1!C$8)^2+(D259/Sheet1!D$8)^2)</f>
        <v>61.859518265178885</v>
      </c>
      <c r="F259" s="23">
        <v>1</v>
      </c>
    </row>
    <row r="260" spans="1:6" x14ac:dyDescent="0.15">
      <c r="A260" s="18">
        <v>10</v>
      </c>
      <c r="B260" s="16">
        <v>3</v>
      </c>
      <c r="C260" s="16">
        <v>0</v>
      </c>
      <c r="D260" s="16">
        <v>7</v>
      </c>
      <c r="E260" s="15">
        <f>Sheet1!C$10/2*SQRT( (B260/Sheet1!B$8)^2+(C260/Sheet1!C$8)^2+(D260/Sheet1!D$8)^2)</f>
        <v>266.54907615671829</v>
      </c>
      <c r="F260" s="23">
        <v>1</v>
      </c>
    </row>
    <row r="261" spans="1:6" x14ac:dyDescent="0.15">
      <c r="A261" s="18">
        <v>10</v>
      </c>
      <c r="B261" s="16">
        <v>3</v>
      </c>
      <c r="C261" s="16">
        <v>1</v>
      </c>
      <c r="D261" s="16">
        <v>6</v>
      </c>
      <c r="E261" s="15">
        <f>Sheet1!C$10/2*SQRT( (B261/Sheet1!B$8)^2+(C261/Sheet1!C$8)^2+(D261/Sheet1!D$8)^2)</f>
        <v>228.76662781096374</v>
      </c>
      <c r="F261" s="23">
        <v>1</v>
      </c>
    </row>
    <row r="262" spans="1:6" x14ac:dyDescent="0.15">
      <c r="A262" s="18">
        <v>10</v>
      </c>
      <c r="B262" s="16">
        <v>3</v>
      </c>
      <c r="C262" s="16">
        <v>2</v>
      </c>
      <c r="D262" s="16">
        <v>5</v>
      </c>
      <c r="E262" s="15">
        <f>Sheet1!C$10/2*SQRT( (B262/Sheet1!B$8)^2+(C262/Sheet1!C$8)^2+(D262/Sheet1!D$8)^2)</f>
        <v>191.37254244013167</v>
      </c>
      <c r="F262" s="23">
        <v>1</v>
      </c>
    </row>
    <row r="263" spans="1:6" x14ac:dyDescent="0.15">
      <c r="A263" s="18">
        <v>10</v>
      </c>
      <c r="B263" s="16">
        <v>3</v>
      </c>
      <c r="C263" s="16">
        <v>3</v>
      </c>
      <c r="D263" s="16">
        <v>4</v>
      </c>
      <c r="E263" s="15">
        <f>Sheet1!C$10/2*SQRT( (B263/Sheet1!B$8)^2+(C263/Sheet1!C$8)^2+(D263/Sheet1!D$8)^2)</f>
        <v>154.64879566294721</v>
      </c>
      <c r="F263" s="23">
        <v>1</v>
      </c>
    </row>
    <row r="264" spans="1:6" x14ac:dyDescent="0.15">
      <c r="A264" s="18">
        <v>10</v>
      </c>
      <c r="B264" s="16">
        <v>3</v>
      </c>
      <c r="C264" s="16">
        <v>4</v>
      </c>
      <c r="D264" s="16">
        <v>3</v>
      </c>
      <c r="E264" s="15">
        <f>Sheet1!C$10/2*SQRT( (B264/Sheet1!B$8)^2+(C264/Sheet1!C$8)^2+(D264/Sheet1!D$8)^2)</f>
        <v>119.21648375958756</v>
      </c>
      <c r="F264" s="23">
        <v>1</v>
      </c>
    </row>
    <row r="265" spans="1:6" x14ac:dyDescent="0.15">
      <c r="A265" s="18">
        <v>10</v>
      </c>
      <c r="B265" s="16">
        <v>3</v>
      </c>
      <c r="C265" s="16">
        <v>5</v>
      </c>
      <c r="D265" s="16">
        <v>2</v>
      </c>
      <c r="E265" s="15">
        <f>Sheet1!C$10/2*SQRT( (B265/Sheet1!B$8)^2+(C265/Sheet1!C$8)^2+(D265/Sheet1!D$8)^2)</f>
        <v>86.674159932473529</v>
      </c>
      <c r="F265" s="23">
        <v>1</v>
      </c>
    </row>
    <row r="266" spans="1:6" x14ac:dyDescent="0.15">
      <c r="A266" s="18">
        <v>10</v>
      </c>
      <c r="B266" s="16">
        <v>3</v>
      </c>
      <c r="C266" s="16">
        <v>6</v>
      </c>
      <c r="D266" s="16">
        <v>1</v>
      </c>
      <c r="E266" s="15">
        <f>Sheet1!C$10/2*SQRT( (B266/Sheet1!B$8)^2+(C266/Sheet1!C$8)^2+(D266/Sheet1!D$8)^2)</f>
        <v>61.77191918663366</v>
      </c>
      <c r="F266" s="23">
        <v>1</v>
      </c>
    </row>
    <row r="267" spans="1:6" x14ac:dyDescent="0.15">
      <c r="A267" s="18">
        <v>10</v>
      </c>
      <c r="B267" s="16">
        <v>3</v>
      </c>
      <c r="C267" s="16">
        <v>7</v>
      </c>
      <c r="D267" s="16">
        <v>0</v>
      </c>
      <c r="E267" s="15">
        <f>Sheet1!C$10/2*SQRT( (B267/Sheet1!B$8)^2+(C267/Sheet1!C$8)^2+(D267/Sheet1!D$8)^2)</f>
        <v>55.880676445440422</v>
      </c>
      <c r="F267" s="23">
        <v>1</v>
      </c>
    </row>
    <row r="268" spans="1:6" x14ac:dyDescent="0.15">
      <c r="A268" s="18">
        <v>10</v>
      </c>
      <c r="B268" s="16">
        <v>4</v>
      </c>
      <c r="C268" s="16">
        <v>0</v>
      </c>
      <c r="D268" s="16">
        <v>6</v>
      </c>
      <c r="E268" s="15">
        <f>Sheet1!C$10/2*SQRT( (B268/Sheet1!B$8)^2+(C268/Sheet1!C$8)^2+(D268/Sheet1!D$8)^2)</f>
        <v>229.13716416155631</v>
      </c>
      <c r="F268" s="23">
        <v>1</v>
      </c>
    </row>
    <row r="269" spans="1:6" x14ac:dyDescent="0.15">
      <c r="A269" s="18">
        <v>10</v>
      </c>
      <c r="B269" s="16">
        <v>4</v>
      </c>
      <c r="C269" s="16">
        <v>1</v>
      </c>
      <c r="D269" s="16">
        <v>5</v>
      </c>
      <c r="E269" s="15">
        <f>Sheet1!C$10/2*SQRT( (B269/Sheet1!B$8)^2+(C269/Sheet1!C$8)^2+(D269/Sheet1!D$8)^2)</f>
        <v>191.51396815898312</v>
      </c>
      <c r="F269" s="23">
        <v>1</v>
      </c>
    </row>
    <row r="270" spans="1:6" x14ac:dyDescent="0.15">
      <c r="A270" s="18">
        <v>10</v>
      </c>
      <c r="B270" s="16">
        <v>4</v>
      </c>
      <c r="C270" s="16">
        <v>2</v>
      </c>
      <c r="D270" s="16">
        <v>4</v>
      </c>
      <c r="E270" s="15">
        <f>Sheet1!C$10/2*SQRT( (B270/Sheet1!B$8)^2+(C270/Sheet1!C$8)^2+(D270/Sheet1!D$8)^2)</f>
        <v>154.45025089005199</v>
      </c>
      <c r="F270" s="23">
        <v>1</v>
      </c>
    </row>
    <row r="271" spans="1:6" x14ac:dyDescent="0.15">
      <c r="A271" s="18">
        <v>10</v>
      </c>
      <c r="B271" s="16">
        <v>4</v>
      </c>
      <c r="C271" s="16">
        <v>3</v>
      </c>
      <c r="D271" s="16">
        <v>3</v>
      </c>
      <c r="E271" s="15">
        <f>Sheet1!C$10/2*SQRT( (B271/Sheet1!B$8)^2+(C271/Sheet1!C$8)^2+(D271/Sheet1!D$8)^2)</f>
        <v>118.47227523771123</v>
      </c>
      <c r="F271" s="23">
        <v>1</v>
      </c>
    </row>
    <row r="272" spans="1:6" x14ac:dyDescent="0.15">
      <c r="A272" s="18">
        <v>10</v>
      </c>
      <c r="B272" s="16">
        <v>4</v>
      </c>
      <c r="C272" s="16">
        <v>4</v>
      </c>
      <c r="D272" s="16">
        <v>2</v>
      </c>
      <c r="E272" s="15">
        <f>Sheet1!C$10/2*SQRT( (B272/Sheet1!B$8)^2+(C272/Sheet1!C$8)^2+(D272/Sheet1!D$8)^2)</f>
        <v>84.970583144992005</v>
      </c>
      <c r="F272" s="23">
        <v>1</v>
      </c>
    </row>
    <row r="273" spans="1:6" x14ac:dyDescent="0.15">
      <c r="A273" s="18">
        <v>10</v>
      </c>
      <c r="B273" s="16">
        <v>4</v>
      </c>
      <c r="C273" s="16">
        <v>5</v>
      </c>
      <c r="D273" s="16">
        <v>1</v>
      </c>
      <c r="E273" s="15">
        <f>Sheet1!C$10/2*SQRT( (B273/Sheet1!B$8)^2+(C273/Sheet1!C$8)^2+(D273/Sheet1!D$8)^2)</f>
        <v>58.376707683801421</v>
      </c>
      <c r="F273" s="23">
        <v>1</v>
      </c>
    </row>
    <row r="274" spans="1:6" x14ac:dyDescent="0.15">
      <c r="A274" s="18">
        <v>10</v>
      </c>
      <c r="B274" s="16">
        <v>4</v>
      </c>
      <c r="C274" s="16">
        <v>6</v>
      </c>
      <c r="D274" s="16">
        <v>0</v>
      </c>
      <c r="E274" s="15">
        <f>Sheet1!C$10/2*SQRT( (B274/Sheet1!B$8)^2+(C274/Sheet1!C$8)^2+(D274/Sheet1!D$8)^2)</f>
        <v>50.982349886995202</v>
      </c>
      <c r="F274" s="23">
        <v>1</v>
      </c>
    </row>
    <row r="275" spans="1:6" x14ac:dyDescent="0.15">
      <c r="A275" s="18">
        <v>10</v>
      </c>
      <c r="B275" s="16">
        <v>5</v>
      </c>
      <c r="C275" s="16">
        <v>0</v>
      </c>
      <c r="D275" s="16">
        <v>5</v>
      </c>
      <c r="E275" s="15">
        <f>Sheet1!C$10/2*SQRT( (B275/Sheet1!B$8)^2+(C275/Sheet1!C$8)^2+(D275/Sheet1!D$8)^2)</f>
        <v>192.12560995348849</v>
      </c>
      <c r="F275" s="23">
        <v>1</v>
      </c>
    </row>
    <row r="276" spans="1:6" x14ac:dyDescent="0.15">
      <c r="A276" s="18">
        <v>10</v>
      </c>
      <c r="B276" s="16">
        <v>5</v>
      </c>
      <c r="C276" s="16">
        <v>1</v>
      </c>
      <c r="D276" s="16">
        <v>4</v>
      </c>
      <c r="E276" s="15">
        <f>Sheet1!C$10/2*SQRT( (B276/Sheet1!B$8)^2+(C276/Sheet1!C$8)^2+(D276/Sheet1!D$8)^2)</f>
        <v>154.83542876228296</v>
      </c>
      <c r="F276" s="23">
        <v>1</v>
      </c>
    </row>
    <row r="277" spans="1:6" x14ac:dyDescent="0.15">
      <c r="A277" s="18">
        <v>10</v>
      </c>
      <c r="B277" s="16">
        <v>5</v>
      </c>
      <c r="C277" s="16">
        <v>2</v>
      </c>
      <c r="D277" s="16">
        <v>3</v>
      </c>
      <c r="E277" s="15">
        <f>Sheet1!C$10/2*SQRT( (B277/Sheet1!B$8)^2+(C277/Sheet1!C$8)^2+(D277/Sheet1!D$8)^2)</f>
        <v>118.48750989028338</v>
      </c>
      <c r="F277" s="23">
        <v>1</v>
      </c>
    </row>
    <row r="278" spans="1:6" x14ac:dyDescent="0.15">
      <c r="A278" s="18">
        <v>10</v>
      </c>
      <c r="B278" s="16">
        <v>5</v>
      </c>
      <c r="C278" s="16">
        <v>3</v>
      </c>
      <c r="D278" s="16">
        <v>2</v>
      </c>
      <c r="E278" s="15">
        <f>Sheet1!C$10/2*SQRT( (B278/Sheet1!B$8)^2+(C278/Sheet1!C$8)^2+(D278/Sheet1!D$8)^2)</f>
        <v>84.309489382868406</v>
      </c>
      <c r="F278" s="23">
        <v>1</v>
      </c>
    </row>
    <row r="279" spans="1:6" x14ac:dyDescent="0.15">
      <c r="A279" s="18">
        <v>10</v>
      </c>
      <c r="B279" s="16">
        <v>5</v>
      </c>
      <c r="C279" s="16">
        <v>4</v>
      </c>
      <c r="D279" s="16">
        <v>1</v>
      </c>
      <c r="E279" s="15">
        <f>Sheet1!C$10/2*SQRT( (B279/Sheet1!B$8)^2+(C279/Sheet1!C$8)^2+(D279/Sheet1!D$8)^2)</f>
        <v>56.395123902692156</v>
      </c>
      <c r="F279" s="23">
        <v>1</v>
      </c>
    </row>
    <row r="280" spans="1:6" x14ac:dyDescent="0.15">
      <c r="A280" s="18">
        <v>10</v>
      </c>
      <c r="B280" s="16">
        <v>5</v>
      </c>
      <c r="C280" s="16">
        <v>5</v>
      </c>
      <c r="D280" s="16">
        <v>0</v>
      </c>
      <c r="E280" s="15">
        <f>Sheet1!C$10/2*SQRT( (B280/Sheet1!B$8)^2+(C280/Sheet1!C$8)^2+(D280/Sheet1!D$8)^2)</f>
        <v>47.500000000000007</v>
      </c>
      <c r="F280" s="23">
        <v>1</v>
      </c>
    </row>
    <row r="281" spans="1:6" x14ac:dyDescent="0.15">
      <c r="A281" s="18">
        <v>10</v>
      </c>
      <c r="B281" s="16">
        <v>6</v>
      </c>
      <c r="C281" s="16">
        <v>0</v>
      </c>
      <c r="D281" s="16">
        <v>4</v>
      </c>
      <c r="E281" s="15">
        <f>Sheet1!C$10/2*SQRT( (B281/Sheet1!B$8)^2+(C281/Sheet1!C$8)^2+(D281/Sheet1!D$8)^2)</f>
        <v>155.79999999999998</v>
      </c>
      <c r="F281" s="23">
        <v>1</v>
      </c>
    </row>
    <row r="282" spans="1:6" x14ac:dyDescent="0.15">
      <c r="A282" s="18">
        <v>10</v>
      </c>
      <c r="B282" s="16">
        <v>6</v>
      </c>
      <c r="C282" s="16">
        <v>1</v>
      </c>
      <c r="D282" s="16">
        <v>3</v>
      </c>
      <c r="E282" s="15">
        <f>Sheet1!C$10/2*SQRT( (B282/Sheet1!B$8)^2+(C282/Sheet1!C$8)^2+(D282/Sheet1!D$8)^2)</f>
        <v>119.26189668121165</v>
      </c>
      <c r="F282" s="23">
        <v>1</v>
      </c>
    </row>
    <row r="283" spans="1:6" x14ac:dyDescent="0.15">
      <c r="A283" s="18">
        <v>10</v>
      </c>
      <c r="B283" s="16">
        <v>6</v>
      </c>
      <c r="C283" s="16">
        <v>2</v>
      </c>
      <c r="D283" s="16">
        <v>2</v>
      </c>
      <c r="E283" s="15">
        <f>Sheet1!C$10/2*SQRT( (B283/Sheet1!B$8)^2+(C283/Sheet1!C$8)^2+(D283/Sheet1!D$8)^2)</f>
        <v>84.715287876510217</v>
      </c>
      <c r="F283" s="23">
        <v>1</v>
      </c>
    </row>
    <row r="284" spans="1:6" x14ac:dyDescent="0.15">
      <c r="A284" s="18">
        <v>10</v>
      </c>
      <c r="B284" s="16">
        <v>6</v>
      </c>
      <c r="C284" s="16">
        <v>3</v>
      </c>
      <c r="D284" s="16">
        <v>1</v>
      </c>
      <c r="E284" s="15">
        <f>Sheet1!C$10/2*SQRT( (B284/Sheet1!B$8)^2+(C284/Sheet1!C$8)^2+(D284/Sheet1!D$8)^2)</f>
        <v>55.977495478093701</v>
      </c>
      <c r="F284" s="23">
        <v>1</v>
      </c>
    </row>
    <row r="285" spans="1:6" x14ac:dyDescent="0.15">
      <c r="A285" s="18">
        <v>10</v>
      </c>
      <c r="B285" s="16">
        <v>6</v>
      </c>
      <c r="C285" s="16">
        <v>4</v>
      </c>
      <c r="D285" s="16">
        <v>0</v>
      </c>
      <c r="E285" s="15">
        <f>Sheet1!C$10/2*SQRT( (B285/Sheet1!B$8)^2+(C285/Sheet1!C$8)^2+(D285/Sheet1!D$8)^2)</f>
        <v>45.758059399410733</v>
      </c>
      <c r="F285" s="23">
        <v>1</v>
      </c>
    </row>
    <row r="286" spans="1:6" x14ac:dyDescent="0.15">
      <c r="A286" s="18">
        <v>10</v>
      </c>
      <c r="B286" s="16">
        <v>7</v>
      </c>
      <c r="C286" s="16">
        <v>0</v>
      </c>
      <c r="D286" s="16">
        <v>3</v>
      </c>
      <c r="E286" s="15">
        <f>Sheet1!C$10/2*SQRT( (B286/Sheet1!B$8)^2+(C286/Sheet1!C$8)^2+(D286/Sheet1!D$8)^2)</f>
        <v>120.78083457237743</v>
      </c>
      <c r="F286" s="23">
        <v>1</v>
      </c>
    </row>
    <row r="287" spans="1:6" x14ac:dyDescent="0.15">
      <c r="A287" s="18">
        <v>10</v>
      </c>
      <c r="B287" s="16">
        <v>7</v>
      </c>
      <c r="C287" s="16">
        <v>1</v>
      </c>
      <c r="D287" s="16">
        <v>2</v>
      </c>
      <c r="E287" s="15">
        <f>Sheet1!C$10/2*SQRT( (B287/Sheet1!B$8)^2+(C287/Sheet1!C$8)^2+(D287/Sheet1!D$8)^2)</f>
        <v>86.172907575409099</v>
      </c>
      <c r="F287" s="23">
        <v>1</v>
      </c>
    </row>
    <row r="288" spans="1:6" x14ac:dyDescent="0.15">
      <c r="A288" s="18">
        <v>10</v>
      </c>
      <c r="B288" s="16">
        <v>7</v>
      </c>
      <c r="C288" s="16">
        <v>2</v>
      </c>
      <c r="D288" s="16">
        <v>1</v>
      </c>
      <c r="E288" s="15">
        <f>Sheet1!C$10/2*SQRT( (B288/Sheet1!B$8)^2+(C288/Sheet1!C$8)^2+(D288/Sheet1!D$8)^2)</f>
        <v>57.158114034667037</v>
      </c>
      <c r="F288" s="23">
        <v>1</v>
      </c>
    </row>
    <row r="289" spans="1:6" x14ac:dyDescent="0.15">
      <c r="A289" s="18">
        <v>10</v>
      </c>
      <c r="B289" s="16">
        <v>7</v>
      </c>
      <c r="C289" s="16">
        <v>3</v>
      </c>
      <c r="D289" s="16">
        <v>0</v>
      </c>
      <c r="E289" s="15">
        <f>Sheet1!C$10/2*SQRT( (B289/Sheet1!B$8)^2+(C289/Sheet1!C$8)^2+(D289/Sheet1!D$8)^2)</f>
        <v>45.954869165301737</v>
      </c>
      <c r="F289" s="23">
        <v>1</v>
      </c>
    </row>
    <row r="290" spans="1:6" x14ac:dyDescent="0.15">
      <c r="A290" s="18">
        <v>10</v>
      </c>
      <c r="B290" s="16">
        <v>8</v>
      </c>
      <c r="C290" s="16">
        <v>0</v>
      </c>
      <c r="D290" s="16">
        <v>2</v>
      </c>
      <c r="E290" s="15">
        <f>Sheet1!C$10/2*SQRT( (B290/Sheet1!B$8)^2+(C290/Sheet1!C$8)^2+(D290/Sheet1!D$8)^2)</f>
        <v>88.630468801648561</v>
      </c>
      <c r="F290" s="23">
        <v>1</v>
      </c>
    </row>
    <row r="291" spans="1:6" x14ac:dyDescent="0.15">
      <c r="A291" s="18">
        <v>10</v>
      </c>
      <c r="B291" s="16">
        <v>8</v>
      </c>
      <c r="C291" s="16">
        <v>1</v>
      </c>
      <c r="D291" s="16">
        <v>1</v>
      </c>
      <c r="E291" s="15">
        <f>Sheet1!C$10/2*SQRT( (B291/Sheet1!B$8)^2+(C291/Sheet1!C$8)^2+(D291/Sheet1!D$8)^2)</f>
        <v>59.84245984248976</v>
      </c>
      <c r="F291" s="23">
        <v>1</v>
      </c>
    </row>
    <row r="292" spans="1:6" x14ac:dyDescent="0.15">
      <c r="A292" s="18">
        <v>10</v>
      </c>
      <c r="B292" s="16">
        <v>8</v>
      </c>
      <c r="C292" s="16">
        <v>2</v>
      </c>
      <c r="D292" s="16">
        <v>0</v>
      </c>
      <c r="E292" s="15">
        <f>Sheet1!C$10/2*SQRT( (B292/Sheet1!B$8)^2+(C292/Sheet1!C$8)^2+(D292/Sheet1!D$8)^2)</f>
        <v>48.066620434559368</v>
      </c>
      <c r="F292" s="23">
        <v>1</v>
      </c>
    </row>
    <row r="293" spans="1:6" x14ac:dyDescent="0.15">
      <c r="A293" s="18">
        <v>10</v>
      </c>
      <c r="B293" s="16">
        <v>9</v>
      </c>
      <c r="C293" s="16">
        <v>0</v>
      </c>
      <c r="D293" s="16">
        <v>1</v>
      </c>
      <c r="E293" s="15">
        <f>Sheet1!C$10/2*SQRT( (B293/Sheet1!B$8)^2+(C293/Sheet1!C$8)^2+(D293/Sheet1!D$8)^2)</f>
        <v>63.841130942363485</v>
      </c>
      <c r="F293" s="23">
        <v>1</v>
      </c>
    </row>
    <row r="294" spans="1:6" x14ac:dyDescent="0.15">
      <c r="A294" s="18">
        <v>10</v>
      </c>
      <c r="B294" s="16">
        <v>9</v>
      </c>
      <c r="C294" s="16">
        <v>1</v>
      </c>
      <c r="D294" s="16">
        <v>0</v>
      </c>
      <c r="E294" s="15">
        <f>Sheet1!C$10/2*SQRT( (B294/Sheet1!B$8)^2+(C294/Sheet1!C$8)^2+(D294/Sheet1!D$8)^2)</f>
        <v>51.859907443033485</v>
      </c>
      <c r="F294" s="23">
        <v>1</v>
      </c>
    </row>
    <row r="295" spans="1:6" x14ac:dyDescent="0.15">
      <c r="A295" s="18">
        <v>10</v>
      </c>
      <c r="B295" s="16">
        <v>10</v>
      </c>
      <c r="C295" s="16">
        <v>0</v>
      </c>
      <c r="D295" s="16">
        <v>0</v>
      </c>
      <c r="E295" s="15">
        <f>Sheet1!C$10/2*SQRT( (B295/Sheet1!B$8)^2+(C295/Sheet1!C$8)^2+(D295/Sheet1!D$8)^2)</f>
        <v>57</v>
      </c>
      <c r="F295" s="23">
        <v>1</v>
      </c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3" x14ac:dyDescent="0.15"/>
  <sheetData/>
  <phoneticPr fontId="7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Bondware,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Williams</dc:creator>
  <cp:lastModifiedBy>Microsoft Office User</cp:lastModifiedBy>
  <cp:lastPrinted>2013-10-10T20:24:45Z</cp:lastPrinted>
  <dcterms:created xsi:type="dcterms:W3CDTF">2007-10-18T19:30:07Z</dcterms:created>
  <dcterms:modified xsi:type="dcterms:W3CDTF">2022-10-13T21:07:23Z</dcterms:modified>
</cp:coreProperties>
</file>